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汇总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汇总!$A$3:$BD$82</definedName>
    <definedName name="_xlnm.Print_Area" localSheetId="0">汇总!$A$1:$AX$82</definedName>
    <definedName name="_xlnm.Print_Titles" localSheetId="0">汇总!$3:$4</definedName>
  </definedNames>
  <calcPr calcId="144525"/>
</workbook>
</file>

<file path=xl/sharedStrings.xml><?xml version="1.0" encoding="utf-8"?>
<sst xmlns="http://schemas.openxmlformats.org/spreadsheetml/2006/main" count="498">
  <si>
    <t>2021年全市重点项目融资需求清单(第一批）</t>
  </si>
  <si>
    <t>制表单位：广元市发展和改革委员会、广元市重大项目推进中心</t>
  </si>
  <si>
    <t>单位：万元</t>
  </si>
  <si>
    <t>总序号</t>
  </si>
  <si>
    <t>分序号</t>
  </si>
  <si>
    <t>项目名称</t>
  </si>
  <si>
    <t>联系市领导</t>
  </si>
  <si>
    <t>建设
性质</t>
  </si>
  <si>
    <t>建设
地址</t>
  </si>
  <si>
    <t>建设
起止
年限</t>
  </si>
  <si>
    <t>建设内容及规模</t>
  </si>
  <si>
    <t>总投资</t>
  </si>
  <si>
    <t>截至2020年底累计完成投资</t>
  </si>
  <si>
    <t>截止2020年已完成工作</t>
  </si>
  <si>
    <t>预计
开工
时间</t>
  </si>
  <si>
    <t>2021年
计划投资</t>
  </si>
  <si>
    <t>2021年分季度计划投资</t>
  </si>
  <si>
    <t>2021年 融资需求</t>
  </si>
  <si>
    <t>2021年 用地需求</t>
  </si>
  <si>
    <t>2021年工程
形象进度</t>
  </si>
  <si>
    <t xml:space="preserve">预计
竣工 
时间   </t>
  </si>
  <si>
    <t>业主单位及联系人</t>
  </si>
  <si>
    <t>牵头
责任
单位</t>
  </si>
  <si>
    <t>项目类型</t>
  </si>
  <si>
    <t>备注</t>
  </si>
  <si>
    <t>申报单位
(联系人、联系方式）</t>
  </si>
  <si>
    <t>已取得的前期工作要件
(规划选址意见、国土预审意见、环评、能评、审批/核准/备案、施工许可等）</t>
  </si>
  <si>
    <t>开复工情况</t>
  </si>
  <si>
    <t>开工 季度</t>
  </si>
  <si>
    <t>类型</t>
  </si>
  <si>
    <t>单位</t>
  </si>
  <si>
    <t>广元主责省重</t>
  </si>
  <si>
    <t>计划投资</t>
  </si>
  <si>
    <t>融资总需求（万元）</t>
  </si>
  <si>
    <t>2021年融资需求额度（万元）</t>
  </si>
  <si>
    <t>增信方式（如采用担保方式则提供担保人名称）</t>
  </si>
  <si>
    <t>业主单位、融资联系人、联系电话</t>
  </si>
  <si>
    <t>信息来源</t>
  </si>
  <si>
    <t>一季度预计 投资</t>
  </si>
  <si>
    <t>二季度预计 投资</t>
  </si>
  <si>
    <t>三季度预计  投资</t>
  </si>
  <si>
    <t>四季度预计 投资</t>
  </si>
  <si>
    <t>计数</t>
  </si>
  <si>
    <t>汇</t>
  </si>
  <si>
    <t>重大项目</t>
  </si>
  <si>
    <t>合计</t>
  </si>
  <si>
    <t>银行资金</t>
  </si>
  <si>
    <t>其他资金</t>
  </si>
  <si>
    <t>总计63个</t>
  </si>
  <si>
    <t>一</t>
  </si>
  <si>
    <t>重大基础设施（22个）</t>
  </si>
  <si>
    <t>（一）</t>
  </si>
  <si>
    <t>交通运输（12个）</t>
  </si>
  <si>
    <t>G542线广元至巴中公路</t>
  </si>
  <si>
    <t>前期</t>
  </si>
  <si>
    <t>广元市巴中市</t>
  </si>
  <si>
    <t>2023-2026</t>
  </si>
  <si>
    <t>新建一级公路85.65公里</t>
  </si>
  <si>
    <t>广元市交通运输局
李恒18980169288</t>
  </si>
  <si>
    <t>市交通局</t>
  </si>
  <si>
    <t>黑石坡至曾家山旅游公路沿线片区综合开发项目</t>
  </si>
  <si>
    <t>利州区
经开区</t>
  </si>
  <si>
    <t>2021-2024</t>
  </si>
  <si>
    <t>新建二级公路30公里，其中主线全长28.58公里，连接线长1.87公里，整理土地8460亩。</t>
  </si>
  <si>
    <t xml:space="preserve">广元交通投资集团有限公司
陈柏宇18608392470
</t>
  </si>
  <si>
    <t>市交投集团</t>
  </si>
  <si>
    <t>S301线檬子至天星公路</t>
  </si>
  <si>
    <t>续建</t>
  </si>
  <si>
    <t>旺苍县</t>
  </si>
  <si>
    <t>2017-2022</t>
  </si>
  <si>
    <t>二级公路99.1公里</t>
  </si>
  <si>
    <t>路基工程开挖</t>
  </si>
  <si>
    <t>四川广南高速公路有限责任公司
李星辰18111351012</t>
  </si>
  <si>
    <t>昭化区
人民政府</t>
  </si>
  <si>
    <t>交通运输</t>
  </si>
  <si>
    <t>昭化区交通运输局
周显洪13628128009</t>
  </si>
  <si>
    <t>昭化区</t>
  </si>
  <si>
    <t>新开工</t>
  </si>
  <si>
    <t>旺苍县交通运输局
周志林13908124739</t>
  </si>
  <si>
    <t>旺苍县发展改革局</t>
  </si>
  <si>
    <t>射箭至红岩旅游公路</t>
  </si>
  <si>
    <t>2019-2022</t>
  </si>
  <si>
    <t>二级公路16.422公里，绿道18.032公里</t>
  </si>
  <si>
    <t>担保人：广元市昭化区葭萌建设开发有限公司</t>
  </si>
  <si>
    <t>昭化区农村公路建设管理办公室 
刘磊17790360359</t>
  </si>
  <si>
    <t>昭化区发展改革局</t>
  </si>
  <si>
    <t>S205线三堆至河西段公路</t>
  </si>
  <si>
    <t>利州区</t>
  </si>
  <si>
    <t>2020-2023</t>
  </si>
  <si>
    <t>二级公路35.083公里</t>
  </si>
  <si>
    <t>广元利发交通投资开发有限公司
龙宇茜18683908883</t>
  </si>
  <si>
    <t>利州区发展改革局</t>
  </si>
  <si>
    <t>旺苍县城至黄猫垭旅游公路</t>
  </si>
  <si>
    <t>2019-2021</t>
  </si>
  <si>
    <t>二级公路50.8公里，宽8.5米</t>
  </si>
  <si>
    <t>肖家坝桥隧道路工程</t>
  </si>
  <si>
    <t>苍溪县</t>
  </si>
  <si>
    <t>新建隧道930米、桥梁662米，以及连接道路</t>
  </si>
  <si>
    <t>一期批发市场竣工</t>
  </si>
  <si>
    <t>2023.06</t>
  </si>
  <si>
    <t>苍溪中农城投建设开发有限公司
满旭13522382288</t>
  </si>
  <si>
    <t>苍溪县
人民政府</t>
  </si>
  <si>
    <t>商贸物流</t>
  </si>
  <si>
    <t>苍溪县供销社      刘丛华13881216805</t>
  </si>
  <si>
    <t>成都建工苍溪桥隧项目管理有限公司
张斌13808001388</t>
  </si>
  <si>
    <t>苍溪县发展改革局</t>
  </si>
  <si>
    <t>虎跳嘉陵江大桥</t>
  </si>
  <si>
    <t>路线全长5.241公里，其中：桥梁长954米，引道4287米</t>
  </si>
  <si>
    <t>栖凤峡至紫云湖旅游公路</t>
  </si>
  <si>
    <t>公路全长27.5公里，路基宽8米</t>
  </si>
  <si>
    <t>竣工通车</t>
  </si>
  <si>
    <t>旺苍县农村公路建设
事务中心
何长江13541842065</t>
  </si>
  <si>
    <t>旺苍县
人民政府</t>
  </si>
  <si>
    <t>▲</t>
  </si>
  <si>
    <t>旺苍县交通运输局周志林
13908124739</t>
  </si>
  <si>
    <t>规划选址意见、立项批复、环评、用地预审等相关前期工作</t>
  </si>
  <si>
    <t>担保人：广元市京兆投资集团有限责任公司</t>
  </si>
  <si>
    <t>昭化区葭萌建设开发有限公司
陈林13981219625</t>
  </si>
  <si>
    <t>红岩至剑阁界旅游公路</t>
  </si>
  <si>
    <t>2021-2023</t>
  </si>
  <si>
    <t>路线全长20.9公里，起点至天星桥K4+600段路基宽度6.5米，K4+600至终点路基宽度7.5米</t>
  </si>
  <si>
    <t>正在编制可行性研究报告</t>
  </si>
  <si>
    <t>2021.10</t>
  </si>
  <si>
    <t>完成水稳层及油面层铺筑及桥梁主体结构施工</t>
  </si>
  <si>
    <t>昭化区葭萌建设开发
有限公司
周亮18113722573</t>
  </si>
  <si>
    <t>昭化区交通运输局
韩林虎159840900089</t>
  </si>
  <si>
    <t>规划选址意见、国土预审意见、环评、施工许可等专项手续批复</t>
  </si>
  <si>
    <t>龙潭旅游环线公路</t>
  </si>
  <si>
    <t>2020-2021</t>
  </si>
  <si>
    <t>公路全长2.72公里，路基宽12米</t>
  </si>
  <si>
    <t>广南高速柏林沟互通立交项目</t>
  </si>
  <si>
    <t>匝道长2.191公里，路基宽9米，大桥3座465米，中桥1座70米</t>
  </si>
  <si>
    <t>确定方案设计</t>
  </si>
  <si>
    <t>2021.12</t>
  </si>
  <si>
    <t>四川广南高速公路有限责任公司
刘磊17790360359</t>
  </si>
  <si>
    <t>（二）</t>
  </si>
  <si>
    <t>水利设施（1个）</t>
  </si>
  <si>
    <t>剑阁县老鹰嘴水库</t>
  </si>
  <si>
    <t>卢春刚</t>
  </si>
  <si>
    <t>剑阁县</t>
  </si>
  <si>
    <t>2022-2023</t>
  </si>
  <si>
    <t>总库容2820万立方米，设计灌面1.75万亩</t>
  </si>
  <si>
    <t>完成专项报告审批</t>
  </si>
  <si>
    <t>剑阁县水利工程建设
管理总站  
左大敏13981261080</t>
  </si>
  <si>
    <t>剑阁县
人民政府</t>
  </si>
  <si>
    <t>水利设施</t>
  </si>
  <si>
    <t>其中重大项目</t>
  </si>
  <si>
    <t>剑阁县水利发展集团有限公司</t>
  </si>
  <si>
    <t xml:space="preserve">剑阁县水利局  
方浩15883558425  </t>
  </si>
  <si>
    <t>剑阁县发展改革局</t>
  </si>
  <si>
    <t>（三）</t>
  </si>
  <si>
    <t>市政设施（7个）</t>
  </si>
  <si>
    <t>苍溪县百利新区基础设施</t>
  </si>
  <si>
    <t>2021-2025</t>
  </si>
  <si>
    <t>新建跨嘉陵大桥1座（长675米），堤防6.3千米，智慧城市停车场10万平方米，市政道路30公里以及配套阆苍南客货集散中心、供排水管网等</t>
  </si>
  <si>
    <t>设计方案意见征求</t>
  </si>
  <si>
    <t>客货集散中心主体完成15%，主干道路基施工，大桥下部结构施工，堤防主体完工</t>
  </si>
  <si>
    <t>苍溪县城投百利新区
开发建设有限公司
张聪17723328228</t>
  </si>
  <si>
    <t>市政设施</t>
  </si>
  <si>
    <t>☆</t>
  </si>
  <si>
    <t>县百利新区事务发展中心     程玮13908126907</t>
  </si>
  <si>
    <t>县城投百利公司</t>
  </si>
  <si>
    <t>高泽林13981270163</t>
  </si>
  <si>
    <t>081产业新城基础设施</t>
  </si>
  <si>
    <t>2013-2023</t>
  </si>
  <si>
    <t>整理工业用地894亩，商住用地1447亩，新建市政道路12条、安置房52万平方米</t>
  </si>
  <si>
    <t>启动雪莲大道路基施工</t>
  </si>
  <si>
    <t>广元市投资控股集团
有限公司             
杜坤15183936088</t>
  </si>
  <si>
    <t>市国资委</t>
  </si>
  <si>
    <t>未复工</t>
  </si>
  <si>
    <t>市投资集团
杜坤15183936088</t>
  </si>
  <si>
    <t>项目剩余投资25亿元，2021年融资需求2亿元</t>
  </si>
  <si>
    <t>三江新区安全坝新城综合开发</t>
  </si>
  <si>
    <t>规划区域约2500亩，新建市政道路、堤防及管网工程，中央绿轴公园、城市滨水公园及配套设施，限价商品房开发等</t>
  </si>
  <si>
    <t>主体施工</t>
  </si>
  <si>
    <t>广元市三江建设投资
有限公司  
钟建18113695599</t>
  </si>
  <si>
    <t>市住房城乡建设局</t>
  </si>
  <si>
    <t>广元市三江建设投资
有限公司  
周宇飞15808398255</t>
  </si>
  <si>
    <t>其他资金150000为：招商引资100000万元、地方政府专项债50000万元</t>
  </si>
  <si>
    <t>三江新区清江片区综合开发</t>
  </si>
  <si>
    <t>土地整理约2200亩，新建道路（红石大道）8.2公里及雨污管网等配套基础设施</t>
  </si>
  <si>
    <t>广元利发交通投资开发有限公司   
龙宇茜18683908883</t>
  </si>
  <si>
    <t>青川县城供排水提升改造项目</t>
  </si>
  <si>
    <t>青川县</t>
  </si>
  <si>
    <t>2021-2022</t>
  </si>
  <si>
    <t>新建及改造县城给水管93公里、排水管网62公里，改扩建县城供水厂供水能力提升至日2万立方</t>
  </si>
  <si>
    <t>施工设计和招标</t>
  </si>
  <si>
    <t>完成供水管网改造部分，供水厂提升开工</t>
  </si>
  <si>
    <t>四川能投青川县水务
投资有限公司
雍天雄13518323482</t>
  </si>
  <si>
    <t>青川县
人民政府</t>
  </si>
  <si>
    <t>青川县住房和城乡建设局（雍天雄13518323482）</t>
  </si>
  <si>
    <t>复工</t>
  </si>
  <si>
    <t>二季度</t>
  </si>
  <si>
    <t>担保（四川省能源投资集团有限责任公司）</t>
  </si>
  <si>
    <t>青川县发展改革局</t>
  </si>
  <si>
    <t>西湾水厂取水工程迁建项目</t>
  </si>
  <si>
    <t>广元市</t>
  </si>
  <si>
    <t>新增固定式取水泵1座，规模10万立方米/天；新建DN1200输水管道约12.3千米</t>
  </si>
  <si>
    <t>竣工投产</t>
  </si>
  <si>
    <t>广元市城建投资集团
有限公司 
 刘波18980150183</t>
  </si>
  <si>
    <t>广元市城建投资集团有限公司
张悦18981246065</t>
  </si>
  <si>
    <t>剑阁县鹤龄水厂</t>
  </si>
  <si>
    <t>新建净水厂1座，清水池2座，配水加压站1处，输配电工程，自动控制设备，常规的水质检测设备等相应附属构筑物</t>
  </si>
  <si>
    <t>完成施工方案编制，施工设计招标</t>
  </si>
  <si>
    <t>厂区主体完工</t>
  </si>
  <si>
    <t>2022.12</t>
  </si>
  <si>
    <t>剑阁县水利局  
黄正雄13980153281</t>
  </si>
  <si>
    <t>县水利局        方浩   15883558425</t>
  </si>
  <si>
    <t>环评：（剑环建审【2020】11号）；    财评：（剑财函【2020】23号）；        用地审查和规划：意见剑自然资规【2020】63号）；            批复立项：剑发改发【2020】177号）。</t>
  </si>
  <si>
    <t xml:space="preserve">剑阁县水利局    
方浩15883558425 </t>
  </si>
  <si>
    <t>（四）</t>
  </si>
  <si>
    <t>新基建（2个）</t>
  </si>
  <si>
    <t>广元云计算大数据中心</t>
  </si>
  <si>
    <t>广元
经开区</t>
  </si>
  <si>
    <t>2020-2024</t>
  </si>
  <si>
    <t>规划占地40亩，建设5000个服务器的大数据中心，其中一期建设500个10-13A标准数据机柜</t>
  </si>
  <si>
    <t>一期项目竣工投产</t>
  </si>
  <si>
    <t>广元世纪互联信息科技有限公司
晏先伟19938820660</t>
  </si>
  <si>
    <t>广元经开区管委会</t>
  </si>
  <si>
    <t>新基建</t>
  </si>
  <si>
    <t>广元经济技术开发区发展改革局   张子荣 13881259399</t>
  </si>
  <si>
    <t>已开工</t>
  </si>
  <si>
    <t>广元经开区</t>
  </si>
  <si>
    <t>抵押</t>
  </si>
  <si>
    <t>经开区发展改革局</t>
  </si>
  <si>
    <t>广元智慧旅游综合体</t>
  </si>
  <si>
    <t>占地15亩，建筑面积约2.3万平方米，建设智慧旅游体验馆、旅游大数据中心、交易结算中心、旅游孵化中心及运营中心等</t>
  </si>
  <si>
    <t>竣工投运</t>
  </si>
  <si>
    <t>深圳环球雅途旅业控股集团公司
赵勇生13628122277</t>
  </si>
  <si>
    <t>四川环球雅途铝业投资有限公司
范红19982506600</t>
  </si>
  <si>
    <t>二</t>
  </si>
  <si>
    <t>重大产业项目（31个）</t>
  </si>
  <si>
    <t>产业园区（9个）</t>
  </si>
  <si>
    <t>旺苍县绿色家居产业园</t>
  </si>
  <si>
    <t>2019-2023</t>
  </si>
  <si>
    <t>规划总面积6400亩，建设现代智能家居产业园基础设施、标准化厂房及配套工程</t>
  </si>
  <si>
    <t>完成7万平米标准化厂房、1.9万平米办公生活用房和日处理1000吨污水处理厂建设</t>
  </si>
  <si>
    <t>旺苍县园区投资开发
有限公司
王刚18683911126</t>
  </si>
  <si>
    <t>产业园区</t>
  </si>
  <si>
    <t>旺苍经开区管委会
高强
15883529545</t>
  </si>
  <si>
    <t>规划选址意见、国土预审意见、环评、审批、施工许可等</t>
  </si>
  <si>
    <t>已复工</t>
  </si>
  <si>
    <t>中国七盘关国际石材城</t>
  </si>
  <si>
    <t>蔡邦银</t>
  </si>
  <si>
    <t>朝天区</t>
  </si>
  <si>
    <t>2019-2024</t>
  </si>
  <si>
    <t>规划总面积1万亩，建设集石材研发、石材加工、石材会展、仓储物流、配套商务于一体的综合性石材产业园区</t>
  </si>
  <si>
    <t>完成石博馆展馆装修并投入使用；新建石材堆料厂及石材城道路1公里；争取启动450亩场平</t>
  </si>
  <si>
    <t>广元朝天经济开发区
吴科17781568656</t>
  </si>
  <si>
    <t>朝天区
人民政府</t>
  </si>
  <si>
    <t>朝天区发改局
黄鑫13981295152</t>
  </si>
  <si>
    <t>规划许可、环评、可研批复、施工许可等手续</t>
  </si>
  <si>
    <t>四川广元朝天经济开发区管理委员会
吴科18011162050</t>
  </si>
  <si>
    <t>朝天区发展改革局</t>
  </si>
  <si>
    <t>羊木现代融合产业园</t>
  </si>
  <si>
    <t>杨  浩</t>
  </si>
  <si>
    <t>2019-2025</t>
  </si>
  <si>
    <t>规划总面积约1万亩，建设中坝工业园，羊木火车站综合物流园，中岭沟石油物流园，瓦子坝循环农业产业园等</t>
  </si>
  <si>
    <t>食用菌产业展览馆、食用菌发展技术中心竣工，标准化厂房8500平方米竣工</t>
  </si>
  <si>
    <t>朝天区发展和改革局
李治国18283958856</t>
  </si>
  <si>
    <t>规划选址意见、环评、审批、施工许可</t>
  </si>
  <si>
    <t>四川广元朝天经济开发区管理委员会
何化勇18181052787</t>
  </si>
  <si>
    <t>剑阁县铁皮石斛融合产业园</t>
  </si>
  <si>
    <t>赖翠兰</t>
  </si>
  <si>
    <t>新建石斛示范园1300亩、种植基地5000亩、组培研发中心6000平方米、精深加工厂1万平方米；康养旅游及商住设施32万平方米等</t>
  </si>
  <si>
    <t>石斛示范园、种植基地、组培研发中心开工建设</t>
  </si>
  <si>
    <t>江苏南通三江置业集团袁永全13881273121</t>
  </si>
  <si>
    <t xml:space="preserve">四川吴氏生物科技有限公司
吴建13320752888  </t>
  </si>
  <si>
    <t>广元智创产业园</t>
  </si>
  <si>
    <t>规划总用地5000亩，包括农业观光、康养度假、文化旅游等业态，以“产业互联网+”建设Discovery智创产业园</t>
  </si>
  <si>
    <t>四川合众基石科技发展有限责任公司
向尚13648048916</t>
  </si>
  <si>
    <t>广元石盘产城融合园区</t>
  </si>
  <si>
    <t>新建道路10.5公里，孵化园约50万平方米，加油站1座，充电站1座，停车场3000平方米等</t>
  </si>
  <si>
    <t>完成场平1000亩，建成20万平米孵化园</t>
  </si>
  <si>
    <t>广元西建创新建设
有限公司          
康强13908120805</t>
  </si>
  <si>
    <t>基金</t>
  </si>
  <si>
    <t>广元西建创新建设有限公司
李明辉15179094547</t>
  </si>
  <si>
    <t>青川县竹园工业园基础设施建设</t>
  </si>
  <si>
    <t>总建筑面积约12万平方米，包括园区配套安置房、幼儿园、地下停车场、景观绿化等</t>
  </si>
  <si>
    <t>项目完工</t>
  </si>
  <si>
    <t>青川县清辉房地产开发有限公司
何云才13708318540</t>
  </si>
  <si>
    <t>四川青川经济开发区管委会（徐文富15983925666）</t>
  </si>
  <si>
    <t>规划选址意见、国土预审意见、环评、备案、施工许可等</t>
  </si>
  <si>
    <t xml:space="preserve">在建工程工程抵押贷款
</t>
  </si>
  <si>
    <t>朝天区东西部协作共建产业园</t>
  </si>
  <si>
    <t>规划占地面积1000亩，建设园区道路、河堤、管网等工程，标准化厂房4万平方米</t>
  </si>
  <si>
    <t>完成标准化厂房15000平方米，新建道路2公里</t>
  </si>
  <si>
    <t>规划选址意见、环评、能评、审批</t>
  </si>
  <si>
    <t xml:space="preserve">广元市朝天区工业园区建设投资有限公司
朱明东18908126607 </t>
  </si>
  <si>
    <t>苍溪县中小微企业孵化园</t>
  </si>
  <si>
    <t>新建标准化厂房50万平方米，以及场平、道路、管网、绿化等配套基础设施</t>
  </si>
  <si>
    <t>可研批复及勘察、设计招标</t>
  </si>
  <si>
    <t>完成标准厂房3层，建筑面积5万平方米</t>
  </si>
  <si>
    <t>苍溪县兴苍建设有限
公司
周高忠13330739888</t>
  </si>
  <si>
    <t>苍溪经开区管委会           陈太果13808126995</t>
  </si>
  <si>
    <t>可研批复</t>
  </si>
  <si>
    <t>苍溪县兴苍公司 
张琼 15984089152</t>
  </si>
  <si>
    <t>其他资金为：东西部扶贫协作资金2300万元，债券资金16750万元</t>
  </si>
  <si>
    <t>制造业（6个）</t>
  </si>
  <si>
    <t>朝天区无纺面巾健康产品生产线</t>
  </si>
  <si>
    <t>新建多层标准化厂房10000平方米，年产2亿条全棉无纺布压缩美容巾、浴巾、美妆等生产线1条</t>
  </si>
  <si>
    <t>厂房主体完工，进入设备安装</t>
  </si>
  <si>
    <t>广东根有供应链有限
公司
许振波18608391133</t>
  </si>
  <si>
    <t>制造业</t>
  </si>
  <si>
    <t>广东根有供应链有限公司
许振波18608391133</t>
  </si>
  <si>
    <t>白龙湖小分子水生产项目</t>
  </si>
  <si>
    <t>占地32亩，建设年产5万吨优质矿泉水及5万吨果汁饮料生产线各1条</t>
  </si>
  <si>
    <t>四川白龙湖饮品有限公司           
 翟贵莲18953009999</t>
  </si>
  <si>
    <t>青川县畜牧设备制造项目</t>
  </si>
  <si>
    <t>占地70亩，建设厂房及配套设施4.6万平米，新建年产10万吨畜牧设备制造生产线</t>
  </si>
  <si>
    <t>四川佳楠机械设备
有限公司
郑国刚13734902342</t>
  </si>
  <si>
    <t>在建工程抵押贷款</t>
  </si>
  <si>
    <t>四川佳楠机械设备有限公司
郑国刚13734902342</t>
  </si>
  <si>
    <t>经开区汽车零部件及铝焊丝生产项目</t>
  </si>
  <si>
    <t>占地23亩，建设年产1万吨铝焊丝、3万吨汽车零配件制造项目</t>
  </si>
  <si>
    <t>广元市博通铝有限公司           
郑春伟18780966668</t>
  </si>
  <si>
    <t>信用</t>
  </si>
  <si>
    <t>广元市璐兴科技有限公司
周开满3980150082</t>
  </si>
  <si>
    <t>朝天亿航建筑建材生产项目三期</t>
  </si>
  <si>
    <t xml:space="preserve">朝天区  </t>
  </si>
  <si>
    <t>占地123亩，建设附着式升降脚手架、移动脚手架、建筑临边防护、智能机器人机械臂等生产线30条</t>
  </si>
  <si>
    <t>广元旭航构件制造
有限公司
李海鹏18980158094</t>
  </si>
  <si>
    <t>规划选址意见、备案、国土预审意见、环评、施工许可</t>
  </si>
  <si>
    <t>青川县电池前驱体生产项目</t>
  </si>
  <si>
    <t>建设厂房及配套设施5.3万平米，建设年产5万吨锂电池生产线</t>
  </si>
  <si>
    <t>青川青源新材料有限
公司
胡义华13508125231</t>
  </si>
  <si>
    <t>商贸物流（4个）</t>
  </si>
  <si>
    <t>广元万贯川陕甘五金机电城</t>
  </si>
  <si>
    <t>2016-2022</t>
  </si>
  <si>
    <t>占地约300亩，总建筑面积约20万平方米，新建五金机电、农机农配、汽摩配件、建材灯饰等产品批发交易及仓储配送中心、博览中心、电子商务贸易中心等</t>
  </si>
  <si>
    <t>家居建材交易区全面竣工投运，力争启动灯饰交易区建设</t>
  </si>
  <si>
    <t>广元万贯五金机电
建材城有限公司
曹明果13980150216</t>
  </si>
  <si>
    <t>广元万贯五金机电建材城有限公司
曹明果13980150216</t>
  </si>
  <si>
    <t>广元高铁快运物流基地</t>
  </si>
  <si>
    <t>2020-2022</t>
  </si>
  <si>
    <t>规划占地约1600亩，建设集高铁快运物资收发、集散、分拣、仓储、包装、配送等功能于一体的，支撑多产业供应链业务的高铁快运物流基地</t>
  </si>
  <si>
    <t>广元交通投资集团有限公司
陈柏宇18608392470</t>
  </si>
  <si>
    <t>广元公路冷链物流中心</t>
  </si>
  <si>
    <t>拟用地面积272亩，主要建设集冷链仓储区、普通货物仓储区、办公区、车辆停放区及甩挂作业区于一体的综合性物流园区</t>
  </si>
  <si>
    <t>旺苍县冷链物流基地建设项目</t>
  </si>
  <si>
    <t>项目占地860亩，新建道路2.65公里，展示办公楼2.68万平方米，以及物流仓库、加工厂房等</t>
  </si>
  <si>
    <t>已立项，已完成环评，取得用地预审，选址意见书</t>
  </si>
  <si>
    <t>完成征地600亩和场平工程</t>
  </si>
  <si>
    <t>旺苍经开区
高强
15883529545</t>
  </si>
  <si>
    <t>项目建议书批复：旺发改〔2020〕372号
可研批复：旺发改〔2020〕374号
用地预审：旺自然资函〔2020〕88号
环评号：202051082100000142</t>
  </si>
  <si>
    <t>未开工</t>
  </si>
  <si>
    <t>（四)</t>
  </si>
  <si>
    <t>康养旅游（12个）</t>
  </si>
  <si>
    <t>大稻坝生态康养城基础设施建设项目</t>
  </si>
  <si>
    <t>2022-2025</t>
  </si>
  <si>
    <t>项目策划范围11.32平方公里，实施后可形成建设用地为6000余亩（含出让用地约4000亩）。依托自然资源优势，发展康养、文旅、智慧服务为主体的现代服务业，打造国内知名的生态服务引领产业发展示范地，建成产城文景一体化发展的生境生态康养新城</t>
  </si>
  <si>
    <t>策划方案编制</t>
  </si>
  <si>
    <t>办理项目用地预审和选址意见书，完成可行性研究报告编制及评审等</t>
  </si>
  <si>
    <t>广元市新晟建设有限
公司
王龙伟15883958388</t>
  </si>
  <si>
    <t>利州区
人民政府</t>
  </si>
  <si>
    <t>康养旅游</t>
  </si>
  <si>
    <t xml:space="preserve">广元市新晟建设有限公司
王龙伟15883958388
</t>
  </si>
  <si>
    <t>广元市新晟建设有限
王龙伟15883958388</t>
  </si>
  <si>
    <t>康家湾“四季春天”康养产业新城</t>
  </si>
  <si>
    <t>陈正永</t>
  </si>
  <si>
    <t>2022-2030</t>
  </si>
  <si>
    <t>项目以智慧生态康养为主题，建设成综合医疗养综合小镇，占地约8.25平方公里。建设医院、学校、五大村落、五类院子、五大园景观、七大中心及配套设施</t>
  </si>
  <si>
    <t>正在编制概念性规划</t>
  </si>
  <si>
    <t>完成修建性详细规划审批</t>
  </si>
  <si>
    <t>广元市城建投资集团
有限公司
傅昕阳18980150307</t>
  </si>
  <si>
    <t>昭化区文旅体局王伟13980151206</t>
  </si>
  <si>
    <t>财产抵押</t>
  </si>
  <si>
    <t>广元市城建投资集团有限公司
傅昕阳18980150307</t>
  </si>
  <si>
    <t>曾家山荣乐·养生谷开发项目</t>
  </si>
  <si>
    <t>规划面积约5平方公里，其中开发建设用地约1800亩，建设集度假酒店、旅游景点、商业风情街、康养医院、农业观光园为一体的国际生态旅游康养度假区</t>
  </si>
  <si>
    <t>完成商业步行街、自来水厂、污水处理厂等项目建设，启动二期馨园、颐园建设</t>
  </si>
  <si>
    <t>四川五彩荣乐房地产
开发有限公司
聂增伟13996087886</t>
  </si>
  <si>
    <t>重庆坤伍房地产集团有限公司
聂贞敏1880812117</t>
  </si>
  <si>
    <t>天曌山旅游度假区</t>
  </si>
  <si>
    <t>袁  敏</t>
  </si>
  <si>
    <t>总规划用地1251亩，建筑面积约24万平方米，完善天曌山景区现有的产品体系，提升旅游品质，重点打造休闲康养、旅游地产、酒店接待、会议服务、市民健身等项目</t>
  </si>
  <si>
    <t>已取得规划选址意见和确定项目业主</t>
  </si>
  <si>
    <t>启动项目建设</t>
  </si>
  <si>
    <t>广元利慧文化旅游开发有限公司
白秀敏13568378552</t>
  </si>
  <si>
    <t>广元市利州区文化旅游和体育局
刘倩倩 18111352702</t>
  </si>
  <si>
    <t>利州区文旅集团
杨光荣13981209636</t>
  </si>
  <si>
    <t>梨仙湖文旅新区</t>
  </si>
  <si>
    <t>新建湿地公园5000亩、滨江湿地公园500亩、森林公园3000亩、公路兼绿道12公里，道路宽度6.5米（含绿道2米）、新建面积1.5万平方米星级大酒店，溪谷漂流3公里等</t>
  </si>
  <si>
    <t>完成设计方案、概算、财政评审等前期工作，启动场平等基础设施建设</t>
  </si>
  <si>
    <t>苍溪县林业局
徐进波13808125646</t>
  </si>
  <si>
    <t>大熊猫国家公园青溪示范区</t>
  </si>
  <si>
    <t>新建及改造唐家河景区大熊猫野放基地、博物馆、川浙交流中心、保护站等，新建国家公园入口示范社区</t>
  </si>
  <si>
    <t>完成景区提升规划设计</t>
  </si>
  <si>
    <t>唐家河景区游客中心、自然博物馆改造升级工程开工建设</t>
  </si>
  <si>
    <t>四川省长江造林局
胡南翔15756316618</t>
  </si>
  <si>
    <t xml:space="preserve">青川县林业局（白培峰13981205122）      </t>
  </si>
  <si>
    <t>担保（四川省长江造林局）</t>
  </si>
  <si>
    <t>青川县战国木牍文化生态园提升项目</t>
  </si>
  <si>
    <t>新建及改造观景长廊、熊猫萌宠保护园、旅游应急救援基地及配套设施等10万平米；新建景区道路及游步道21公里，给排水管网11公里</t>
  </si>
  <si>
    <t>完成可研批复和方案设计</t>
  </si>
  <si>
    <t>开工建设</t>
  </si>
  <si>
    <t>青川县林通农林开发
有限公司
董晋13881275988</t>
  </si>
  <si>
    <t>青川县文化旅游和体育局（杜建平
13795895523）</t>
  </si>
  <si>
    <t>三季度</t>
  </si>
  <si>
    <t>担保（青川县林通农林开发有限公司）</t>
  </si>
  <si>
    <t>青川县林通农林开发有限公司
董晋13881275988</t>
  </si>
  <si>
    <t>东方·圣莫里兹国际滑雪度假村</t>
  </si>
  <si>
    <t>项目以滑雪、度假、康养为核心，以住宅+滑雪旅游+餐饮娱乐+健康养生+亲子度假+负氧生活为主题，核心区规划总建筑面积8万余平方米</t>
  </si>
  <si>
    <t>广元望云旅游开发
有限公司
蒲毅13881279931</t>
  </si>
  <si>
    <t xml:space="preserve">广元望云旅游开发有限公司  
边政良  15282087333   </t>
  </si>
  <si>
    <t>青溪悦城建设项目</t>
  </si>
  <si>
    <t>2018-2022</t>
  </si>
  <si>
    <t>总建筑面积13万平米，包括度假酒店及旅游地产项目</t>
  </si>
  <si>
    <t>酒店主体完工</t>
  </si>
  <si>
    <t>青川县唐家河国际
大酒店有限公司
鲜飞13882866516</t>
  </si>
  <si>
    <t>青川县唐家河国际大酒店有限公司
鲜飞13882866516</t>
  </si>
  <si>
    <t>青川云水温泉综合开发项目</t>
  </si>
  <si>
    <t>新建五星级温泉酒店、风情民宿、旅游设施等约10万平方米</t>
  </si>
  <si>
    <t>住宅主体完工，酒店主体完成50%</t>
  </si>
  <si>
    <t>青川县智优旅游开发
有限公司
张明13881218188</t>
  </si>
  <si>
    <t>规划选址意见、国土预审意见等</t>
  </si>
  <si>
    <t>青川县智优旅游开发有限公司
张明13881218188</t>
  </si>
  <si>
    <t>大蜀道博物馆建设项目</t>
  </si>
  <si>
    <t>占地15亩，建筑面积1万平方米，新建大蜀道博物馆、文物陈列馆，进出道路2公里以及停车场及绿化美化等附属设施</t>
  </si>
  <si>
    <t>完成项目可研编制</t>
  </si>
  <si>
    <t>剑阁县文旅体育局
曹明剑13980163008</t>
  </si>
  <si>
    <t xml:space="preserve">大蜀道剑门关文化传媒（集团）有限公司
汪宗福18908123605 </t>
  </si>
  <si>
    <t>雄关悠谷度假酒店</t>
  </si>
  <si>
    <t>占地10亩，新建度假酒店、民宿、会所1.5万平方米</t>
  </si>
  <si>
    <t>三通一平，打围墙，规划方案审批</t>
  </si>
  <si>
    <t>主体完工</t>
  </si>
  <si>
    <t>广元市圣泰洒店服务
有限公司
白仁元13808123436</t>
  </si>
  <si>
    <t>县自然资源局     白仁元13808123436）</t>
  </si>
  <si>
    <t>无</t>
  </si>
  <si>
    <t>项目抵押和股东担保，担保股东：四川广运集团股份有限公司</t>
  </si>
  <si>
    <t xml:space="preserve">广元市圣泰酒店服务有限公司
余祥瑞15282075555  </t>
  </si>
  <si>
    <t>三</t>
  </si>
  <si>
    <t>重大社会民生项目（9个）</t>
  </si>
  <si>
    <t>社会事业（3个）</t>
  </si>
  <si>
    <t>旺苍职业教育园区建设项目</t>
  </si>
  <si>
    <t>新征教育园区用地250亩；150亩用于职业中学建设，100亩用于江苏洪翔教育集团投资建设旺苍红城实验学校建设。</t>
  </si>
  <si>
    <t>旺苍县城乡建设发展有限公司</t>
  </si>
  <si>
    <t>旺苍县教育局
殷才昌18981203000</t>
  </si>
  <si>
    <t>广元市大东英才学校迁建项目</t>
  </si>
  <si>
    <t>唐容华</t>
  </si>
  <si>
    <t>规划用地164亩，新建校舍47242平方米、运动场40055平方米，以及附属设施设备</t>
  </si>
  <si>
    <t>完成教学楼、食堂、综合楼、学生宿舍、教师宿舍主体施工</t>
  </si>
  <si>
    <t>利州区城乡建设发展
集团有限公司   
 李超18089530760</t>
  </si>
  <si>
    <t>社会事业</t>
  </si>
  <si>
    <t>利州区教育局
俞立斌，13908127712</t>
  </si>
  <si>
    <t>选址意见书（广规利选字第2017004号），用地预审（广自然资利区函〔2019〕193号），项目建议书批复（广发改〔2019〕201号）</t>
  </si>
  <si>
    <t>利州区城乡建设发展集团有限公司 
何伟13808122112</t>
  </si>
  <si>
    <t>苍溪中学扩建项目</t>
  </si>
  <si>
    <t>新征土地54亩，新建教辅助用房3.2万平方米及附属设施</t>
  </si>
  <si>
    <t>正在进行可研编制</t>
  </si>
  <si>
    <t>完成主体工程50%</t>
  </si>
  <si>
    <t>苍溪中学
曹仕辉13981206627</t>
  </si>
  <si>
    <t>苍溪县教科局    李桥生13035625999</t>
  </si>
  <si>
    <t>正在开展前期工作</t>
  </si>
  <si>
    <t>苍溪城投公司戚锐13330758338</t>
  </si>
  <si>
    <t>住房保障（6个）</t>
  </si>
  <si>
    <t>利州西路棚户区改造</t>
  </si>
  <si>
    <t>隆  斌</t>
  </si>
  <si>
    <t>2013-
2025</t>
  </si>
  <si>
    <t>拆除各类建筑物71万平方米，修建安置房（含保障房）35万平方米，配套建设城市道路、桥梁及公共基础设施等</t>
  </si>
  <si>
    <t>利州西路下穿铁路框架桥工程主体基本完工，利州西路以南灯饰厂地块限价商品房主体完工</t>
  </si>
  <si>
    <t>广元市国成投资有限
公司  
姜鑫19982509781</t>
  </si>
  <si>
    <t>住房保障</t>
  </si>
  <si>
    <t xml:space="preserve">广元国成投资有限公司
姚志向18200133670
</t>
  </si>
  <si>
    <t>昭化区城区焦化片区棚改项目</t>
  </si>
  <si>
    <t>占地249.45亩，总建筑面积45万平方米，新建四星级酒店和高品质小区</t>
  </si>
  <si>
    <t>四川鼎能建设有限公司
 杜林13308127888</t>
  </si>
  <si>
    <t>昭化区住建局 仲明强13881202463</t>
  </si>
  <si>
    <t>规划选址意见、国土预审意见、环评、能评、审批、施工许可</t>
  </si>
  <si>
    <t>浙江新东阳建设集团
金年新15760625979</t>
  </si>
  <si>
    <t>剑阁县普安镇棚户区改造</t>
  </si>
  <si>
    <t>老车站片区：占地77.1亩，总建筑面积30.8万平方米，其中住宅23.5万平方米、商业1.8万平方米（含酒店0.4万平方米）等；床单厂片区：商品房开发8万平方米及配套设施建设</t>
  </si>
  <si>
    <t>2栋24层主体建设基本完工；完成商品房开发进度50%</t>
  </si>
  <si>
    <t>广运集团有限公司
岳正军13981205908</t>
  </si>
  <si>
    <t>县自然资源局         白仁元13808123436</t>
  </si>
  <si>
    <t>已取得</t>
  </si>
  <si>
    <t>2021年1季度</t>
  </si>
  <si>
    <t>项目抵押和股东担保</t>
  </si>
  <si>
    <t>剑阁县广运房地产开发有限责任公司
余祥瑞15282075555</t>
  </si>
  <si>
    <t>新民棚户区改造</t>
  </si>
  <si>
    <t>规划用地45395平方米，总建筑面积177987平方米</t>
  </si>
  <si>
    <t>凤凰山棚户区改造（二期）</t>
  </si>
  <si>
    <t>占地44.4亩，总建筑面积8.6万平方米</t>
  </si>
  <si>
    <t>部分主体完成40%，配套道路开工建设</t>
  </si>
  <si>
    <t>广元市天展房地产开发有限公司
何博18113695079</t>
  </si>
  <si>
    <t>广元市天展房地产开发有限公司
吴立群15181358383</t>
  </si>
  <si>
    <t>国开行发展基金</t>
  </si>
  <si>
    <t>昭化区农资公司片区棚户区改造</t>
  </si>
  <si>
    <t>改造农资公司片区及后花园地块面积73713平方米，总用地面积32.56亩，配套基础设施建设等</t>
  </si>
  <si>
    <t>已签订招商协议，取得规划选址意见、国土预审意见</t>
  </si>
  <si>
    <t>2021.06</t>
  </si>
  <si>
    <t>完成农资公司一期主体工程施工，完成后花园地块总工程量30%</t>
  </si>
  <si>
    <t>规划选址意见</t>
  </si>
  <si>
    <t>四</t>
  </si>
  <si>
    <t>重大生态环保项目（1个）</t>
  </si>
  <si>
    <t>旺苍县东河流域生态环境保护治理项目（第一批）</t>
  </si>
  <si>
    <t>新建道路16km，堤防20km，亲水栈道2.4km，步游道3km，绿化27000㎡，公园118000㎡，广场14000㎡，桥梁1座，码头2座、特色街区、船舶停靠点、公共厕所等配套附属设施建设。</t>
  </si>
  <si>
    <t>旺苍县兴旺国投城乡建设开发有限公司               冉浩13678398986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</si>
</sst>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177" formatCode="0_ "/>
    <numFmt numFmtId="178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name val="黑体"/>
      <charset val="134"/>
    </font>
    <font>
      <b/>
      <sz val="11"/>
      <color rgb="FFFF0000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26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ajor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  <scheme val="major"/>
    </font>
    <font>
      <sz val="11"/>
      <color rgb="FFFF0000"/>
      <name val="宋体"/>
      <charset val="134"/>
    </font>
    <font>
      <b/>
      <sz val="11"/>
      <name val="宋体"/>
      <charset val="134"/>
      <scheme val="major"/>
    </font>
    <font>
      <b/>
      <sz val="11"/>
      <color rgb="FFFF0000"/>
      <name val="宋体"/>
      <charset val="134"/>
    </font>
    <font>
      <b/>
      <sz val="14"/>
      <name val="黑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0"/>
      <name val="Helv"/>
      <charset val="0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15" borderId="10" applyNumberFormat="0" applyFont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14" borderId="9" applyNumberFormat="0" applyAlignment="0" applyProtection="0">
      <alignment vertical="center"/>
    </xf>
    <xf numFmtId="0" fontId="42" fillId="14" borderId="13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" fillId="0" borderId="0"/>
    <xf numFmtId="0" fontId="0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" fillId="0" borderId="0"/>
    <xf numFmtId="0" fontId="23" fillId="0" borderId="0">
      <alignment vertical="center"/>
    </xf>
    <xf numFmtId="0" fontId="31" fillId="0" borderId="0"/>
    <xf numFmtId="0" fontId="0" fillId="0" borderId="0">
      <alignment horizontal="center" vertical="center"/>
    </xf>
    <xf numFmtId="0" fontId="22" fillId="0" borderId="0"/>
    <xf numFmtId="0" fontId="21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48" applyNumberFormat="1" applyFont="1" applyFill="1" applyBorder="1" applyAlignment="1">
      <alignment horizontal="left" vertical="center" wrapText="1"/>
    </xf>
    <xf numFmtId="0" fontId="6" fillId="0" borderId="1" xfId="48" applyFont="1" applyFill="1" applyBorder="1" applyAlignment="1">
      <alignment horizontal="center" vertical="center" wrapText="1"/>
    </xf>
    <xf numFmtId="0" fontId="6" fillId="0" borderId="1" xfId="48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6" fillId="0" borderId="1" xfId="51" applyNumberFormat="1" applyFont="1" applyFill="1" applyBorder="1" applyAlignment="1">
      <alignment horizontal="left" vertical="center" wrapText="1"/>
    </xf>
    <xf numFmtId="176" fontId="6" fillId="0" borderId="1" xfId="53" applyNumberFormat="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left" vertical="center" wrapText="1"/>
    </xf>
    <xf numFmtId="0" fontId="6" fillId="0" borderId="1" xfId="48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77" fontId="10" fillId="0" borderId="0" xfId="0" applyNumberFormat="1" applyFont="1" applyFill="1" applyBorder="1" applyAlignment="1">
      <alignment horizontal="right" vertical="center" wrapText="1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7" fontId="17" fillId="0" borderId="6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2019年固定资产投资项目明细表(拟新开工项目4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_续建" xfId="52"/>
    <cellStyle name="常规_四川省2011年重点项目建议计划表-新开工" xfId="53"/>
    <cellStyle name="常规 5" xfId="54"/>
    <cellStyle name="常规_Sheet1" xfId="55"/>
    <cellStyle name="常规 2 18" xfId="56"/>
  </cellStyles>
  <dxfs count="3">
    <dxf>
      <font>
        <name val="宋"/>
        <scheme val="none"/>
        <b val="0"/>
        <i val="0"/>
        <strike val="0"/>
        <u val="none"/>
        <sz val="12"/>
        <color rgb="FFFFFFFF"/>
      </font>
    </dxf>
    <dxf>
      <font>
        <b val="0"/>
        <i val="0"/>
        <strike val="0"/>
        <u val="none"/>
        <sz val="12"/>
        <color rgb="FFFFFFFF"/>
      </font>
    </dxf>
    <dxf>
      <font>
        <b val="0"/>
        <i val="0"/>
        <strike val="0"/>
        <u val="none"/>
        <sz val="12"/>
        <color theme="0"/>
      </font>
    </dxf>
  </dxf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.china-PC\Desktop\&#37325;&#28857;&#39033;&#30446;&#34701;&#36164;\2021\&#21508;&#21439;&#21306;&#34701;&#36164;&#38656;&#27714;\&#12298;2021&#24180;&#20840;&#24066;&#37325;&#28857;&#39033;&#30446;&#34701;&#36164;&#38656;&#27714;&#28165;&#21333;&#12299;&#65288;&#26106;&#33485;&#21439;&#65289;(3.4&#234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.china-PC\Desktop\&#37325;&#28857;&#39033;&#30446;&#34701;&#36164;\2021\&#21508;&#21439;&#21306;&#34701;&#36164;&#38656;&#27714;\&#12298;2021&#24180;&#20840;&#24066;&#37325;&#28857;&#39033;&#30446;&#34701;&#36164;&#38656;&#27714;&#28165;&#21333;&#12299;&#32463;&#24320;&#21306;3.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.china-PC\Desktop\&#37325;&#28857;&#39033;&#30446;&#34701;&#36164;\2021\&#21508;&#21439;&#21306;&#34701;&#36164;&#38656;&#27714;\&#12298;2021&#24180;&#20840;&#24066;&#37325;&#28857;&#39033;&#30446;&#34701;&#36164;&#38656;&#27714;&#28165;&#21333;&#12299;&#65288;&#33485;&#28330;&#21439; 2021.3.5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37325;&#28857;&#39033;&#30446;&#34701;&#36164;\2021\&#24066;&#32423;&#37096;&#38376;&#34701;&#36164;&#38656;&#27714;\&#12298;2021&#24180;&#20840;&#24066;&#37325;&#28857;&#39033;&#30446;&#34701;&#36164;&#38656;&#27714;&#28165;&#21333;&#12299;3.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.china-PC\Desktop\&#12298;2021&#24180;&#20840;&#24066;&#37325;&#28857;&#39033;&#30446;&#21517;&#21333;&#12299;&#65288;&#25919;&#24220;&#21457;&#2599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 (3)"/>
      <sheetName val="分单位明细"/>
      <sheetName val="全市重点项目融资需求清单"/>
      <sheetName val="Sheet1"/>
    </sheetNames>
    <sheetDataSet>
      <sheetData sheetId="0"/>
      <sheetData sheetId="1"/>
      <sheetData sheetId="2">
        <row r="12">
          <cell r="AQ12">
            <v>20000</v>
          </cell>
        </row>
      </sheetData>
      <sheetData sheetId="3">
        <row r="1">
          <cell r="A1" t="str">
            <v>绵阳经苍溪至巴中高速公路</v>
          </cell>
          <cell r="B1" t="str">
            <v>王  菲</v>
          </cell>
        </row>
        <row r="2">
          <cell r="A2" t="str">
            <v>黑石坡至曾家山快速公路</v>
          </cell>
          <cell r="B2" t="str">
            <v>王  菲</v>
          </cell>
        </row>
        <row r="3">
          <cell r="A3" t="str">
            <v>广巴铁路扩能改造</v>
          </cell>
          <cell r="B3" t="str">
            <v>王  菲</v>
          </cell>
        </row>
        <row r="4">
          <cell r="A4" t="str">
            <v>广元市茶产业融合发展项目</v>
          </cell>
          <cell r="B4" t="str">
            <v>王  菲</v>
          </cell>
        </row>
        <row r="5">
          <cell r="A5" t="str">
            <v>京昆高速公路绵阳经广元至川陕界扩容工程</v>
          </cell>
          <cell r="B5" t="str">
            <v>邹自景</v>
          </cell>
        </row>
        <row r="6">
          <cell r="A6" t="str">
            <v>中国西部（广元）绿色家居产业城</v>
          </cell>
          <cell r="B6" t="str">
            <v>邹自景</v>
          </cell>
        </row>
        <row r="7">
          <cell r="A7" t="str">
            <v>广元铁路港产业园</v>
          </cell>
          <cell r="B7" t="str">
            <v>邹自景</v>
          </cell>
        </row>
        <row r="8">
          <cell r="A8" t="str">
            <v>四川美裕高精铝基材料加工基地</v>
          </cell>
          <cell r="B8" t="str">
            <v>邹自景</v>
          </cell>
        </row>
        <row r="9">
          <cell r="A9" t="str">
            <v>广元石盘产城融合园区</v>
          </cell>
          <cell r="B9" t="str">
            <v>邓光志</v>
          </cell>
        </row>
        <row r="10">
          <cell r="A10" t="str">
            <v>G212线元坝过境段公路</v>
          </cell>
          <cell r="B10" t="str">
            <v>邓光志</v>
          </cell>
        </row>
        <row r="11">
          <cell r="A11" t="str">
            <v>四川元铝高效铝质脱氧材料生产线</v>
          </cell>
          <cell r="B11" t="str">
            <v>邓光志</v>
          </cell>
        </row>
        <row r="12">
          <cell r="A12" t="str">
            <v>G542线广元至巴中公路</v>
          </cell>
          <cell r="B12" t="str">
            <v>邓光志</v>
          </cell>
        </row>
        <row r="13">
          <cell r="A13" t="str">
            <v>剑阁县天台山风电场二期</v>
          </cell>
          <cell r="B13" t="str">
            <v>杨  凯</v>
          </cell>
        </row>
        <row r="14">
          <cell r="A14" t="str">
            <v>广元市天然气调峰发电项目（一期）</v>
          </cell>
          <cell r="B14" t="str">
            <v>杨  凯</v>
          </cell>
        </row>
        <row r="15">
          <cell r="A15" t="str">
            <v>广元西奥电梯生产项目</v>
          </cell>
          <cell r="B15" t="str">
            <v>杨  凯</v>
          </cell>
        </row>
        <row r="16">
          <cell r="A16" t="str">
            <v>剑门关旅游区</v>
          </cell>
          <cell r="B16" t="str">
            <v>杨  凯</v>
          </cell>
        </row>
        <row r="17">
          <cell r="A17" t="str">
            <v>剑门关天立国际学校</v>
          </cell>
          <cell r="B17" t="str">
            <v>冯  磊</v>
          </cell>
        </row>
        <row r="18">
          <cell r="A18" t="str">
            <v>亭子口灌区工程（一期）</v>
          </cell>
          <cell r="B18" t="str">
            <v>冯  磊</v>
          </cell>
        </row>
        <row r="19">
          <cell r="A19" t="str">
            <v>剑阁县生猪产业集群发展项目</v>
          </cell>
          <cell r="B19" t="str">
            <v>冯  磊</v>
          </cell>
        </row>
        <row r="20">
          <cell r="A20" t="str">
            <v>苍溪县猕猴桃产业集群发展项目</v>
          </cell>
          <cell r="B20" t="str">
            <v>冯  磊</v>
          </cell>
        </row>
        <row r="21">
          <cell r="A21" t="str">
            <v>利州区渔洞河水库</v>
          </cell>
          <cell r="B21" t="str">
            <v>谢晓东</v>
          </cell>
        </row>
        <row r="22">
          <cell r="A22" t="str">
            <v>罐子坝水库及灌区工程</v>
          </cell>
          <cell r="B22" t="str">
            <v>谢晓东</v>
          </cell>
        </row>
        <row r="23">
          <cell r="A23" t="str">
            <v>剑阁区块礁滩气藏试采项目</v>
          </cell>
          <cell r="B23" t="str">
            <v>谢晓东</v>
          </cell>
        </row>
        <row r="24">
          <cell r="A24" t="str">
            <v>旺苍县生猪产业集群发展项目</v>
          </cell>
          <cell r="B24" t="str">
            <v>谢晓东</v>
          </cell>
        </row>
        <row r="25">
          <cell r="A25" t="str">
            <v>七盘关至曾家山旅游扶贫公路</v>
          </cell>
          <cell r="B25" t="str">
            <v>蔡邦银</v>
          </cell>
        </row>
        <row r="26">
          <cell r="A26" t="str">
            <v>羊木航空油储备配送中心</v>
          </cell>
          <cell r="B26" t="str">
            <v>蔡邦银</v>
          </cell>
        </row>
        <row r="27">
          <cell r="A27" t="str">
            <v>中国七盘关国际石材城</v>
          </cell>
          <cell r="B27" t="str">
            <v>蔡邦银</v>
          </cell>
        </row>
        <row r="28">
          <cell r="A28" t="str">
            <v>曾家山生态康养旅游度假区</v>
          </cell>
          <cell r="B28" t="str">
            <v>蔡邦银</v>
          </cell>
        </row>
        <row r="29">
          <cell r="A29" t="str">
            <v>G212线南山隧道工程</v>
          </cell>
          <cell r="B29" t="str">
            <v>许国斌</v>
          </cell>
        </row>
        <row r="30">
          <cell r="A30" t="str">
            <v>川陕甘国际农产品批发交易中心</v>
          </cell>
          <cell r="B30" t="str">
            <v>许国斌</v>
          </cell>
        </row>
        <row r="31">
          <cell r="A31" t="str">
            <v>智汇谷•西部智能产业园</v>
          </cell>
          <cell r="B31" t="str">
            <v>许国斌</v>
          </cell>
        </row>
        <row r="32">
          <cell r="A32" t="str">
            <v>市委党校新校区建设项目</v>
          </cell>
          <cell r="B32" t="str">
            <v>许国斌</v>
          </cell>
        </row>
        <row r="33">
          <cell r="A33" t="str">
            <v>广元至平武高速公路</v>
          </cell>
          <cell r="B33" t="str">
            <v>隆  斌</v>
          </cell>
        </row>
        <row r="34">
          <cell r="A34" t="str">
            <v>青川至剑阁高速公路</v>
          </cell>
          <cell r="B34" t="str">
            <v>隆  斌</v>
          </cell>
        </row>
        <row r="35">
          <cell r="A35" t="str">
            <v>武则天文化旅游度假区</v>
          </cell>
          <cell r="B35" t="str">
            <v>隆  斌</v>
          </cell>
        </row>
        <row r="36">
          <cell r="A36" t="str">
            <v>利州西路棚户区改造</v>
          </cell>
          <cell r="B36" t="str">
            <v>隆  斌</v>
          </cell>
        </row>
        <row r="37">
          <cell r="A37" t="str">
            <v>三江新区基础设施建设项目</v>
          </cell>
          <cell r="B37" t="str">
            <v>叶长春</v>
          </cell>
        </row>
        <row r="38">
          <cell r="A38" t="str">
            <v>黑石坡森林康养旅游度假区</v>
          </cell>
          <cell r="B38" t="str">
            <v>叶长春</v>
          </cell>
        </row>
        <row r="39">
          <cell r="A39" t="str">
            <v>黑石坡领地城项目</v>
          </cell>
          <cell r="B39" t="str">
            <v>叶长春</v>
          </cell>
        </row>
        <row r="40">
          <cell r="A40" t="str">
            <v>三江新区清江片区综合开发</v>
          </cell>
          <cell r="B40" t="str">
            <v>叶长春</v>
          </cell>
        </row>
        <row r="41">
          <cell r="A41" t="str">
            <v>天曌山旅游度假区</v>
          </cell>
          <cell r="B41" t="str">
            <v>袁  敏</v>
          </cell>
        </row>
        <row r="42">
          <cell r="A42" t="str">
            <v>唐家河旅游度假区</v>
          </cell>
          <cell r="B42" t="str">
            <v>袁  敏</v>
          </cell>
        </row>
        <row r="43">
          <cell r="A43" t="str">
            <v>剑阁天赐温泉度假区</v>
          </cell>
          <cell r="B43" t="str">
            <v>袁  敏</v>
          </cell>
        </row>
        <row r="44">
          <cell r="A44" t="str">
            <v>三江新区科教园区项目</v>
          </cell>
          <cell r="B44" t="str">
            <v>袁  敏</v>
          </cell>
        </row>
        <row r="45">
          <cell r="A45" t="str">
            <v>羊木现代融合产业园</v>
          </cell>
          <cell r="B45" t="str">
            <v>杨  浩</v>
          </cell>
        </row>
        <row r="46">
          <cell r="A46" t="str">
            <v>八庙沟水电站</v>
          </cell>
          <cell r="B46" t="str">
            <v>杨  浩</v>
          </cell>
        </row>
        <row r="47">
          <cell r="A47" t="str">
            <v>京昆高速七盘关超级服务区</v>
          </cell>
          <cell r="B47" t="str">
            <v>杨  浩</v>
          </cell>
        </row>
        <row r="48">
          <cell r="A48" t="str">
            <v>广元杨家岩风电场</v>
          </cell>
          <cell r="B48" t="str">
            <v>杨  浩</v>
          </cell>
        </row>
        <row r="49">
          <cell r="A49" t="str">
            <v>广元港苍溪港区</v>
          </cell>
          <cell r="B49" t="str">
            <v>易长运</v>
          </cell>
        </row>
        <row r="50">
          <cell r="A50" t="str">
            <v>广元机场改扩建项目</v>
          </cell>
          <cell r="B50" t="str">
            <v>易长运</v>
          </cell>
        </row>
        <row r="51">
          <cell r="A51" t="str">
            <v>广元市5G通信网络建设项目</v>
          </cell>
          <cell r="B51" t="str">
            <v>孔祥泉</v>
          </cell>
        </row>
        <row r="52">
          <cell r="A52" t="str">
            <v>广元市重点采煤沉陷区综合治理项目</v>
          </cell>
          <cell r="B52" t="str">
            <v>孔祥泉</v>
          </cell>
        </row>
        <row r="53">
          <cell r="A53" t="str">
            <v>川东北储气调峰基地项目</v>
          </cell>
          <cell r="B53" t="str">
            <v>孔祥泉</v>
          </cell>
        </row>
        <row r="54">
          <cell r="A54" t="str">
            <v>苍溪县元坝工业园</v>
          </cell>
          <cell r="B54" t="str">
            <v>孔祥泉</v>
          </cell>
        </row>
        <row r="55">
          <cell r="A55" t="str">
            <v>芳香南山鲲鹏度假区</v>
          </cell>
          <cell r="B55" t="str">
            <v>赵爱武</v>
          </cell>
        </row>
        <row r="56">
          <cell r="A56" t="str">
            <v>解家岩棚户区改造</v>
          </cell>
          <cell r="B56" t="str">
            <v>赵爱武</v>
          </cell>
        </row>
        <row r="57">
          <cell r="A57" t="str">
            <v>旺苍县嘉川至东河快速公路</v>
          </cell>
          <cell r="B57" t="str">
            <v>田中文</v>
          </cell>
        </row>
        <row r="58">
          <cell r="A58" t="str">
            <v>广元南河商业广场</v>
          </cell>
          <cell r="B58" t="str">
            <v>田中文</v>
          </cell>
        </row>
        <row r="59">
          <cell r="A59" t="str">
            <v>川北国际汽车城</v>
          </cell>
          <cell r="B59" t="str">
            <v>唐小平</v>
          </cell>
        </row>
        <row r="60">
          <cell r="A60" t="str">
            <v>广元国盛铝棒铝板加工生产线</v>
          </cell>
          <cell r="B60" t="str">
            <v>唐小平</v>
          </cell>
        </row>
        <row r="61">
          <cell r="A61" t="str">
            <v>广元智创产业园</v>
          </cell>
          <cell r="B61" t="str">
            <v>田  诚</v>
          </cell>
        </row>
        <row r="62">
          <cell r="A62" t="str">
            <v>四川久达高精铝基材料生产线</v>
          </cell>
          <cell r="B62" t="str">
            <v>田  诚</v>
          </cell>
        </row>
        <row r="63">
          <cell r="A63" t="str">
            <v>旺苍县孙家坝新城开发</v>
          </cell>
          <cell r="B63" t="str">
            <v>陈  勇</v>
          </cell>
        </row>
        <row r="64">
          <cell r="A64" t="str">
            <v>三江新区坪雾片区棚户区改造</v>
          </cell>
          <cell r="B64" t="str">
            <v>陈  勇</v>
          </cell>
        </row>
        <row r="65">
          <cell r="A65" t="str">
            <v>昭化区白果风电场</v>
          </cell>
          <cell r="B65" t="str">
            <v>陈正永</v>
          </cell>
        </row>
        <row r="66">
          <cell r="A66" t="str">
            <v>现代筑美绿色智能家居产业园</v>
          </cell>
          <cell r="B66" t="str">
            <v>陈正永</v>
          </cell>
        </row>
        <row r="67">
          <cell r="A67" t="str">
            <v>广元临港经济产业园</v>
          </cell>
          <cell r="B67" t="str">
            <v>陈正永</v>
          </cell>
        </row>
        <row r="68">
          <cell r="A68" t="str">
            <v>康家湾“四季春天”康养产业新城</v>
          </cell>
          <cell r="B68" t="str">
            <v>陈正永</v>
          </cell>
        </row>
        <row r="69">
          <cell r="A69" t="str">
            <v>广元康养示范产业园</v>
          </cell>
          <cell r="B69" t="str">
            <v>吴桂华</v>
          </cell>
        </row>
        <row r="70">
          <cell r="A70" t="str">
            <v>四川剑门关数字科技职业学院</v>
          </cell>
          <cell r="B70" t="str">
            <v>吴桂华</v>
          </cell>
        </row>
        <row r="71">
          <cell r="A71" t="str">
            <v>广元市中医医院门诊住院综合楼</v>
          </cell>
          <cell r="B71" t="str">
            <v>吴桂华</v>
          </cell>
        </row>
        <row r="72">
          <cell r="A72" t="str">
            <v>广元市中心城区污水处理提质增效工程</v>
          </cell>
          <cell r="B72" t="str">
            <v>吴桂华</v>
          </cell>
        </row>
        <row r="73">
          <cell r="A73" t="str">
            <v>元坝区块天然气勘探开发项目</v>
          </cell>
          <cell r="B73" t="str">
            <v>方万云</v>
          </cell>
        </row>
        <row r="74">
          <cell r="A74" t="str">
            <v>苍溪元坝至德阳输气管道工程</v>
          </cell>
          <cell r="B74" t="str">
            <v>方万云</v>
          </cell>
        </row>
        <row r="75">
          <cell r="A75" t="str">
            <v>广元交通物流港上西园区</v>
          </cell>
          <cell r="B75" t="str">
            <v>方万云</v>
          </cell>
        </row>
        <row r="76">
          <cell r="A76" t="str">
            <v>旺苍县东河流域生态环境保护治理项目</v>
          </cell>
          <cell r="B76" t="str">
            <v>方万云</v>
          </cell>
        </row>
        <row r="77">
          <cell r="A77" t="str">
            <v>广元中孚绿色水电铝材一体化项目</v>
          </cell>
          <cell r="B77" t="str">
            <v>伍荣华</v>
          </cell>
        </row>
        <row r="78">
          <cell r="A78" t="str">
            <v>启明星铝业技改扩能项目</v>
          </cell>
          <cell r="B78" t="str">
            <v>伍荣华</v>
          </cell>
        </row>
        <row r="79">
          <cell r="A79" t="str">
            <v>广元索通铝用炭材料生产项目</v>
          </cell>
          <cell r="B79" t="str">
            <v>伍荣华</v>
          </cell>
        </row>
        <row r="80">
          <cell r="A80" t="str">
            <v>川煤水泥异地搬迁技改项目</v>
          </cell>
          <cell r="B80" t="str">
            <v>伍荣华</v>
          </cell>
        </row>
        <row r="81">
          <cell r="A81" t="str">
            <v>西二环延伸段</v>
          </cell>
          <cell r="B81" t="str">
            <v>彭  洪</v>
          </cell>
        </row>
        <row r="82">
          <cell r="A82" t="str">
            <v>北二环东延线（一期）</v>
          </cell>
          <cell r="B82" t="str">
            <v>彭  洪</v>
          </cell>
        </row>
        <row r="83">
          <cell r="A83" t="str">
            <v>三江新区安全坝新城综合开发</v>
          </cell>
          <cell r="B83" t="str">
            <v>彭  洪</v>
          </cell>
        </row>
        <row r="84">
          <cell r="A84" t="str">
            <v>苍溪县百利新区基础设施</v>
          </cell>
          <cell r="B84" t="str">
            <v>彭  洪</v>
          </cell>
        </row>
        <row r="85">
          <cell r="A85" t="str">
            <v>摆宴坝嘉陵江大桥</v>
          </cell>
          <cell r="B85" t="str">
            <v>杨晋平</v>
          </cell>
        </row>
        <row r="86">
          <cell r="A86" t="str">
            <v>广元万贯川陕甘五金机电城</v>
          </cell>
          <cell r="B86" t="str">
            <v>杨晋平</v>
          </cell>
        </row>
        <row r="87">
          <cell r="A87" t="str">
            <v>昭化区大寨水库</v>
          </cell>
          <cell r="B87" t="str">
            <v>韩跃明</v>
          </cell>
        </row>
        <row r="88">
          <cell r="A88" t="str">
            <v>九龙山区块二三叠系天然气勘探开发项目</v>
          </cell>
          <cell r="B88" t="str">
            <v>韩跃明</v>
          </cell>
        </row>
        <row r="89">
          <cell r="A89" t="str">
            <v>S411线苍溪至旺苍公路</v>
          </cell>
          <cell r="B89" t="str">
            <v>张家献</v>
          </cell>
        </row>
        <row r="90">
          <cell r="A90" t="str">
            <v>四川龙浩航校航空产业园</v>
          </cell>
          <cell r="B90" t="str">
            <v>张家献</v>
          </cell>
        </row>
        <row r="91">
          <cell r="A91" t="str">
            <v>广元云计算大数据中心</v>
          </cell>
          <cell r="B91" t="str">
            <v>唐容华</v>
          </cell>
        </row>
        <row r="92">
          <cell r="A92" t="str">
            <v>广元市大东英才学校迁建项目</v>
          </cell>
          <cell r="B92" t="str">
            <v>唐容华</v>
          </cell>
        </row>
        <row r="93">
          <cell r="A93" t="str">
            <v>广元邦泰花园城项目</v>
          </cell>
          <cell r="B93" t="str">
            <v>吴桂芬</v>
          </cell>
        </row>
        <row r="94">
          <cell r="A94" t="str">
            <v>四川众鑫钢轧制品生产线</v>
          </cell>
          <cell r="B94" t="str">
            <v>吴桂芬</v>
          </cell>
        </row>
        <row r="95">
          <cell r="A95" t="str">
            <v>剑阁县铁皮石斛融合产业园</v>
          </cell>
          <cell r="B95" t="str">
            <v>赖翠兰</v>
          </cell>
        </row>
        <row r="96">
          <cell r="A96" t="str">
            <v>旺苍县冷链物流基地建设项目</v>
          </cell>
          <cell r="B96" t="str">
            <v>赖翠兰</v>
          </cell>
        </row>
        <row r="97">
          <cell r="A97" t="str">
            <v>双鱼石区块栖霞组气藏试采项目</v>
          </cell>
          <cell r="B97" t="str">
            <v>马放之</v>
          </cell>
        </row>
        <row r="98">
          <cell r="A98" t="str">
            <v>广元市中心城区智慧停车场</v>
          </cell>
          <cell r="B98" t="str">
            <v>马放之</v>
          </cell>
        </row>
        <row r="99">
          <cell r="A99" t="str">
            <v>青川县金洞坪城市会客厅</v>
          </cell>
          <cell r="B99" t="str">
            <v>卢春刚</v>
          </cell>
        </row>
        <row r="100">
          <cell r="A100" t="str">
            <v>剑阁县老鹰嘴水库</v>
          </cell>
          <cell r="B100" t="str">
            <v>卢春刚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 (3)"/>
      <sheetName val="分单位明细"/>
      <sheetName val="全市重点项目融资需求清单"/>
      <sheetName val="Sheet1"/>
    </sheetNames>
    <sheetDataSet>
      <sheetData sheetId="0"/>
      <sheetData sheetId="1"/>
      <sheetData sheetId="2"/>
      <sheetData sheetId="3">
        <row r="1">
          <cell r="A1" t="str">
            <v>绵阳经苍溪至巴中高速公路</v>
          </cell>
          <cell r="B1" t="str">
            <v>王  菲</v>
          </cell>
        </row>
        <row r="2">
          <cell r="A2" t="str">
            <v>黑石坡至曾家山快速公路</v>
          </cell>
          <cell r="B2" t="str">
            <v>王  菲</v>
          </cell>
        </row>
        <row r="3">
          <cell r="A3" t="str">
            <v>广巴铁路扩能改造</v>
          </cell>
          <cell r="B3" t="str">
            <v>王  菲</v>
          </cell>
        </row>
        <row r="4">
          <cell r="A4" t="str">
            <v>广元市茶产业融合发展项目</v>
          </cell>
          <cell r="B4" t="str">
            <v>王  菲</v>
          </cell>
        </row>
        <row r="5">
          <cell r="A5" t="str">
            <v>京昆高速公路绵阳经广元至川陕界扩容工程</v>
          </cell>
          <cell r="B5" t="str">
            <v>邹自景</v>
          </cell>
        </row>
        <row r="6">
          <cell r="A6" t="str">
            <v>中国西部（广元）绿色家居产业城</v>
          </cell>
          <cell r="B6" t="str">
            <v>邹自景</v>
          </cell>
        </row>
        <row r="7">
          <cell r="A7" t="str">
            <v>广元铁路港产业园</v>
          </cell>
          <cell r="B7" t="str">
            <v>邹自景</v>
          </cell>
        </row>
        <row r="8">
          <cell r="A8" t="str">
            <v>四川美裕高精铝基材料加工基地</v>
          </cell>
          <cell r="B8" t="str">
            <v>邹自景</v>
          </cell>
        </row>
        <row r="9">
          <cell r="A9" t="str">
            <v>广元石盘产城融合园区</v>
          </cell>
          <cell r="B9" t="str">
            <v>邓光志</v>
          </cell>
        </row>
        <row r="10">
          <cell r="A10" t="str">
            <v>G212线元坝过境段公路</v>
          </cell>
          <cell r="B10" t="str">
            <v>邓光志</v>
          </cell>
        </row>
        <row r="11">
          <cell r="A11" t="str">
            <v>四川元铝高效铝质脱氧材料生产线</v>
          </cell>
          <cell r="B11" t="str">
            <v>邓光志</v>
          </cell>
        </row>
        <row r="12">
          <cell r="A12" t="str">
            <v>G542线广元至巴中公路</v>
          </cell>
          <cell r="B12" t="str">
            <v>邓光志</v>
          </cell>
        </row>
        <row r="13">
          <cell r="A13" t="str">
            <v>剑阁县天台山风电场二期</v>
          </cell>
          <cell r="B13" t="str">
            <v>杨  凯</v>
          </cell>
        </row>
        <row r="14">
          <cell r="A14" t="str">
            <v>广元市天然气调峰发电项目（一期）</v>
          </cell>
          <cell r="B14" t="str">
            <v>杨  凯</v>
          </cell>
        </row>
        <row r="15">
          <cell r="A15" t="str">
            <v>广元西奥电梯生产项目</v>
          </cell>
          <cell r="B15" t="str">
            <v>杨  凯</v>
          </cell>
        </row>
        <row r="16">
          <cell r="A16" t="str">
            <v>剑门关旅游区</v>
          </cell>
          <cell r="B16" t="str">
            <v>杨  凯</v>
          </cell>
        </row>
        <row r="17">
          <cell r="A17" t="str">
            <v>剑门关天立国际学校</v>
          </cell>
          <cell r="B17" t="str">
            <v>冯  磊</v>
          </cell>
        </row>
        <row r="18">
          <cell r="A18" t="str">
            <v>亭子口灌区工程（一期）</v>
          </cell>
          <cell r="B18" t="str">
            <v>冯  磊</v>
          </cell>
        </row>
        <row r="19">
          <cell r="A19" t="str">
            <v>剑阁县生猪产业集群发展项目</v>
          </cell>
          <cell r="B19" t="str">
            <v>冯  磊</v>
          </cell>
        </row>
        <row r="20">
          <cell r="A20" t="str">
            <v>苍溪县猕猴桃产业集群发展项目</v>
          </cell>
          <cell r="B20" t="str">
            <v>冯  磊</v>
          </cell>
        </row>
        <row r="21">
          <cell r="A21" t="str">
            <v>利州区渔洞河水库</v>
          </cell>
          <cell r="B21" t="str">
            <v>谢晓东</v>
          </cell>
        </row>
        <row r="22">
          <cell r="A22" t="str">
            <v>罐子坝水库及灌区工程</v>
          </cell>
          <cell r="B22" t="str">
            <v>谢晓东</v>
          </cell>
        </row>
        <row r="23">
          <cell r="A23" t="str">
            <v>剑阁区块礁滩气藏试采项目</v>
          </cell>
          <cell r="B23" t="str">
            <v>谢晓东</v>
          </cell>
        </row>
        <row r="24">
          <cell r="A24" t="str">
            <v>旺苍县生猪产业集群发展项目</v>
          </cell>
          <cell r="B24" t="str">
            <v>谢晓东</v>
          </cell>
        </row>
        <row r="25">
          <cell r="A25" t="str">
            <v>七盘关至曾家山旅游扶贫公路</v>
          </cell>
          <cell r="B25" t="str">
            <v>蔡邦银</v>
          </cell>
        </row>
        <row r="26">
          <cell r="A26" t="str">
            <v>羊木航空油储备配送中心</v>
          </cell>
          <cell r="B26" t="str">
            <v>蔡邦银</v>
          </cell>
        </row>
        <row r="27">
          <cell r="A27" t="str">
            <v>中国七盘关国际石材城</v>
          </cell>
          <cell r="B27" t="str">
            <v>蔡邦银</v>
          </cell>
        </row>
        <row r="28">
          <cell r="A28" t="str">
            <v>曾家山生态康养旅游度假区</v>
          </cell>
          <cell r="B28" t="str">
            <v>蔡邦银</v>
          </cell>
        </row>
        <row r="29">
          <cell r="A29" t="str">
            <v>G212线南山隧道工程</v>
          </cell>
          <cell r="B29" t="str">
            <v>许国斌</v>
          </cell>
        </row>
        <row r="30">
          <cell r="A30" t="str">
            <v>川陕甘国际农产品批发交易中心</v>
          </cell>
          <cell r="B30" t="str">
            <v>许国斌</v>
          </cell>
        </row>
        <row r="31">
          <cell r="A31" t="str">
            <v>智汇谷•西部智能产业园</v>
          </cell>
          <cell r="B31" t="str">
            <v>许国斌</v>
          </cell>
        </row>
        <row r="32">
          <cell r="A32" t="str">
            <v>市委党校新校区建设项目</v>
          </cell>
          <cell r="B32" t="str">
            <v>许国斌</v>
          </cell>
        </row>
        <row r="33">
          <cell r="A33" t="str">
            <v>广元至平武高速公路</v>
          </cell>
          <cell r="B33" t="str">
            <v>隆  斌</v>
          </cell>
        </row>
        <row r="34">
          <cell r="A34" t="str">
            <v>青川至剑阁高速公路</v>
          </cell>
          <cell r="B34" t="str">
            <v>隆  斌</v>
          </cell>
        </row>
        <row r="35">
          <cell r="A35" t="str">
            <v>武则天文化旅游度假区</v>
          </cell>
          <cell r="B35" t="str">
            <v>隆  斌</v>
          </cell>
        </row>
        <row r="36">
          <cell r="A36" t="str">
            <v>利州西路棚户区改造</v>
          </cell>
          <cell r="B36" t="str">
            <v>隆  斌</v>
          </cell>
        </row>
        <row r="37">
          <cell r="A37" t="str">
            <v>三江新区基础设施建设项目</v>
          </cell>
          <cell r="B37" t="str">
            <v>叶长春</v>
          </cell>
        </row>
        <row r="38">
          <cell r="A38" t="str">
            <v>黑石坡森林康养旅游度假区</v>
          </cell>
          <cell r="B38" t="str">
            <v>叶长春</v>
          </cell>
        </row>
        <row r="39">
          <cell r="A39" t="str">
            <v>黑石坡领地城项目</v>
          </cell>
          <cell r="B39" t="str">
            <v>叶长春</v>
          </cell>
        </row>
        <row r="40">
          <cell r="A40" t="str">
            <v>三江新区清江片区综合开发</v>
          </cell>
          <cell r="B40" t="str">
            <v>叶长春</v>
          </cell>
        </row>
        <row r="41">
          <cell r="A41" t="str">
            <v>天曌山旅游度假区</v>
          </cell>
          <cell r="B41" t="str">
            <v>袁  敏</v>
          </cell>
        </row>
        <row r="42">
          <cell r="A42" t="str">
            <v>唐家河旅游度假区</v>
          </cell>
          <cell r="B42" t="str">
            <v>袁  敏</v>
          </cell>
        </row>
        <row r="43">
          <cell r="A43" t="str">
            <v>剑阁天赐温泉度假区</v>
          </cell>
          <cell r="B43" t="str">
            <v>袁  敏</v>
          </cell>
        </row>
        <row r="44">
          <cell r="A44" t="str">
            <v>三江新区科教园区项目</v>
          </cell>
          <cell r="B44" t="str">
            <v>袁  敏</v>
          </cell>
        </row>
        <row r="45">
          <cell r="A45" t="str">
            <v>羊木现代融合产业园</v>
          </cell>
          <cell r="B45" t="str">
            <v>杨  浩</v>
          </cell>
        </row>
        <row r="46">
          <cell r="A46" t="str">
            <v>八庙沟水电站</v>
          </cell>
          <cell r="B46" t="str">
            <v>杨  浩</v>
          </cell>
        </row>
        <row r="47">
          <cell r="A47" t="str">
            <v>京昆高速七盘关超级服务区</v>
          </cell>
          <cell r="B47" t="str">
            <v>杨  浩</v>
          </cell>
        </row>
        <row r="48">
          <cell r="A48" t="str">
            <v>广元杨家岩风电场</v>
          </cell>
          <cell r="B48" t="str">
            <v>杨  浩</v>
          </cell>
        </row>
        <row r="49">
          <cell r="A49" t="str">
            <v>广元港苍溪港区</v>
          </cell>
          <cell r="B49" t="str">
            <v>易长运</v>
          </cell>
        </row>
        <row r="50">
          <cell r="A50" t="str">
            <v>广元机场改扩建项目</v>
          </cell>
          <cell r="B50" t="str">
            <v>易长运</v>
          </cell>
        </row>
        <row r="51">
          <cell r="A51" t="str">
            <v>广元市5G通信网络建设项目</v>
          </cell>
          <cell r="B51" t="str">
            <v>孔祥泉</v>
          </cell>
        </row>
        <row r="52">
          <cell r="A52" t="str">
            <v>广元市重点采煤沉陷区综合治理项目</v>
          </cell>
          <cell r="B52" t="str">
            <v>孔祥泉</v>
          </cell>
        </row>
        <row r="53">
          <cell r="A53" t="str">
            <v>川东北储气调峰基地项目</v>
          </cell>
          <cell r="B53" t="str">
            <v>孔祥泉</v>
          </cell>
        </row>
        <row r="54">
          <cell r="A54" t="str">
            <v>苍溪县元坝工业园</v>
          </cell>
          <cell r="B54" t="str">
            <v>孔祥泉</v>
          </cell>
        </row>
        <row r="55">
          <cell r="A55" t="str">
            <v>芳香南山鲲鹏度假区</v>
          </cell>
          <cell r="B55" t="str">
            <v>赵爱武</v>
          </cell>
        </row>
        <row r="56">
          <cell r="A56" t="str">
            <v>解家岩棚户区改造</v>
          </cell>
          <cell r="B56" t="str">
            <v>赵爱武</v>
          </cell>
        </row>
        <row r="57">
          <cell r="A57" t="str">
            <v>旺苍县嘉川至东河快速公路</v>
          </cell>
          <cell r="B57" t="str">
            <v>田中文</v>
          </cell>
        </row>
        <row r="58">
          <cell r="A58" t="str">
            <v>广元南河商业广场</v>
          </cell>
          <cell r="B58" t="str">
            <v>田中文</v>
          </cell>
        </row>
        <row r="59">
          <cell r="A59" t="str">
            <v>川北国际汽车城</v>
          </cell>
          <cell r="B59" t="str">
            <v>唐小平</v>
          </cell>
        </row>
        <row r="60">
          <cell r="A60" t="str">
            <v>广元国盛铝棒铝板加工生产线</v>
          </cell>
          <cell r="B60" t="str">
            <v>唐小平</v>
          </cell>
        </row>
        <row r="61">
          <cell r="A61" t="str">
            <v>广元智创产业园</v>
          </cell>
          <cell r="B61" t="str">
            <v>田  诚</v>
          </cell>
        </row>
        <row r="62">
          <cell r="A62" t="str">
            <v>四川久达高精铝基材料生产线</v>
          </cell>
          <cell r="B62" t="str">
            <v>田  诚</v>
          </cell>
        </row>
        <row r="63">
          <cell r="A63" t="str">
            <v>旺苍县孙家坝新城开发</v>
          </cell>
          <cell r="B63" t="str">
            <v>陈  勇</v>
          </cell>
        </row>
        <row r="64">
          <cell r="A64" t="str">
            <v>三江新区坪雾片区棚户区改造</v>
          </cell>
          <cell r="B64" t="str">
            <v>陈  勇</v>
          </cell>
        </row>
        <row r="65">
          <cell r="A65" t="str">
            <v>昭化区白果风电场</v>
          </cell>
          <cell r="B65" t="str">
            <v>陈正永</v>
          </cell>
        </row>
        <row r="66">
          <cell r="A66" t="str">
            <v>现代筑美绿色智能家居产业园</v>
          </cell>
          <cell r="B66" t="str">
            <v>陈正永</v>
          </cell>
        </row>
        <row r="67">
          <cell r="A67" t="str">
            <v>广元临港经济产业园</v>
          </cell>
          <cell r="B67" t="str">
            <v>陈正永</v>
          </cell>
        </row>
        <row r="68">
          <cell r="A68" t="str">
            <v>康家湾“四季春天”康养产业新城</v>
          </cell>
          <cell r="B68" t="str">
            <v>陈正永</v>
          </cell>
        </row>
        <row r="69">
          <cell r="A69" t="str">
            <v>广元康养示范产业园</v>
          </cell>
          <cell r="B69" t="str">
            <v>吴桂华</v>
          </cell>
        </row>
        <row r="70">
          <cell r="A70" t="str">
            <v>四川剑门关数字科技职业学院</v>
          </cell>
          <cell r="B70" t="str">
            <v>吴桂华</v>
          </cell>
        </row>
        <row r="71">
          <cell r="A71" t="str">
            <v>广元市中医医院门诊住院综合楼</v>
          </cell>
          <cell r="B71" t="str">
            <v>吴桂华</v>
          </cell>
        </row>
        <row r="72">
          <cell r="A72" t="str">
            <v>广元市中心城区污水处理提质增效工程</v>
          </cell>
          <cell r="B72" t="str">
            <v>吴桂华</v>
          </cell>
        </row>
        <row r="73">
          <cell r="A73" t="str">
            <v>元坝区块天然气勘探开发项目</v>
          </cell>
          <cell r="B73" t="str">
            <v>方万云</v>
          </cell>
        </row>
        <row r="74">
          <cell r="A74" t="str">
            <v>苍溪元坝至德阳输气管道工程</v>
          </cell>
          <cell r="B74" t="str">
            <v>方万云</v>
          </cell>
        </row>
        <row r="75">
          <cell r="A75" t="str">
            <v>广元交通物流港上西园区</v>
          </cell>
          <cell r="B75" t="str">
            <v>方万云</v>
          </cell>
        </row>
        <row r="76">
          <cell r="A76" t="str">
            <v>旺苍县东河流域生态环境保护治理项目</v>
          </cell>
          <cell r="B76" t="str">
            <v>方万云</v>
          </cell>
        </row>
        <row r="77">
          <cell r="A77" t="str">
            <v>广元中孚绿色水电铝材一体化项目</v>
          </cell>
          <cell r="B77" t="str">
            <v>伍荣华</v>
          </cell>
        </row>
        <row r="78">
          <cell r="A78" t="str">
            <v>启明星铝业技改扩能项目</v>
          </cell>
          <cell r="B78" t="str">
            <v>伍荣华</v>
          </cell>
        </row>
        <row r="79">
          <cell r="A79" t="str">
            <v>广元索通铝用炭材料生产项目</v>
          </cell>
          <cell r="B79" t="str">
            <v>伍荣华</v>
          </cell>
        </row>
        <row r="80">
          <cell r="A80" t="str">
            <v>川煤水泥异地搬迁技改项目</v>
          </cell>
          <cell r="B80" t="str">
            <v>伍荣华</v>
          </cell>
        </row>
        <row r="81">
          <cell r="A81" t="str">
            <v>西二环延伸段</v>
          </cell>
          <cell r="B81" t="str">
            <v>彭  洪</v>
          </cell>
        </row>
        <row r="82">
          <cell r="A82" t="str">
            <v>北二环东延线（一期）</v>
          </cell>
          <cell r="B82" t="str">
            <v>彭  洪</v>
          </cell>
        </row>
        <row r="83">
          <cell r="A83" t="str">
            <v>三江新区安全坝新城综合开发</v>
          </cell>
          <cell r="B83" t="str">
            <v>彭  洪</v>
          </cell>
        </row>
        <row r="84">
          <cell r="A84" t="str">
            <v>苍溪县百利新区基础设施</v>
          </cell>
          <cell r="B84" t="str">
            <v>彭  洪</v>
          </cell>
        </row>
        <row r="85">
          <cell r="A85" t="str">
            <v>摆宴坝嘉陵江大桥</v>
          </cell>
          <cell r="B85" t="str">
            <v>杨晋平</v>
          </cell>
        </row>
        <row r="86">
          <cell r="A86" t="str">
            <v>广元万贯川陕甘五金机电城</v>
          </cell>
          <cell r="B86" t="str">
            <v>杨晋平</v>
          </cell>
        </row>
        <row r="87">
          <cell r="A87" t="str">
            <v>昭化区大寨水库</v>
          </cell>
          <cell r="B87" t="str">
            <v>韩跃明</v>
          </cell>
        </row>
        <row r="88">
          <cell r="A88" t="str">
            <v>九龙山区块二三叠系天然气勘探开发项目</v>
          </cell>
          <cell r="B88" t="str">
            <v>韩跃明</v>
          </cell>
        </row>
        <row r="89">
          <cell r="A89" t="str">
            <v>S411线苍溪至旺苍公路</v>
          </cell>
          <cell r="B89" t="str">
            <v>张家献</v>
          </cell>
        </row>
        <row r="90">
          <cell r="A90" t="str">
            <v>四川龙浩航校航空产业园</v>
          </cell>
          <cell r="B90" t="str">
            <v>张家献</v>
          </cell>
        </row>
        <row r="91">
          <cell r="A91" t="str">
            <v>广元云计算大数据中心</v>
          </cell>
          <cell r="B91" t="str">
            <v>唐容华</v>
          </cell>
        </row>
        <row r="92">
          <cell r="A92" t="str">
            <v>广元市大东英才学校迁建项目</v>
          </cell>
          <cell r="B92" t="str">
            <v>唐容华</v>
          </cell>
        </row>
        <row r="93">
          <cell r="A93" t="str">
            <v>广元邦泰花园城项目</v>
          </cell>
          <cell r="B93" t="str">
            <v>吴桂芬</v>
          </cell>
        </row>
        <row r="94">
          <cell r="A94" t="str">
            <v>四川众鑫钢轧制品生产线</v>
          </cell>
          <cell r="B94" t="str">
            <v>吴桂芬</v>
          </cell>
        </row>
        <row r="95">
          <cell r="A95" t="str">
            <v>剑阁县铁皮石斛融合产业园</v>
          </cell>
          <cell r="B95" t="str">
            <v>赖翠兰</v>
          </cell>
        </row>
        <row r="96">
          <cell r="A96" t="str">
            <v>旺苍县冷链物流基地建设项目</v>
          </cell>
          <cell r="B96" t="str">
            <v>赖翠兰</v>
          </cell>
        </row>
        <row r="97">
          <cell r="A97" t="str">
            <v>双鱼石区块栖霞组气藏试采项目</v>
          </cell>
          <cell r="B97" t="str">
            <v>马放之</v>
          </cell>
        </row>
        <row r="98">
          <cell r="A98" t="str">
            <v>广元市中心城区智慧停车场</v>
          </cell>
          <cell r="B98" t="str">
            <v>马放之</v>
          </cell>
        </row>
        <row r="99">
          <cell r="A99" t="str">
            <v>青川县金洞坪城市会客厅</v>
          </cell>
          <cell r="B99" t="str">
            <v>卢春刚</v>
          </cell>
        </row>
        <row r="100">
          <cell r="A100" t="str">
            <v>剑阁县老鹰嘴水库</v>
          </cell>
          <cell r="B100" t="str">
            <v>卢春刚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汇总 (3)"/>
      <sheetName val="分单位明细"/>
      <sheetName val="全市重点项目融资需求清单"/>
      <sheetName val="Sheet1"/>
    </sheetNames>
    <sheetDataSet>
      <sheetData sheetId="0"/>
      <sheetData sheetId="1"/>
      <sheetData sheetId="2"/>
      <sheetData sheetId="3">
        <row r="1">
          <cell r="A1" t="str">
            <v>绵阳经苍溪至巴中高速公路</v>
          </cell>
          <cell r="B1" t="str">
            <v>王  菲</v>
          </cell>
        </row>
        <row r="2">
          <cell r="A2" t="str">
            <v>黑石坡至曾家山快速公路</v>
          </cell>
          <cell r="B2" t="str">
            <v>王  菲</v>
          </cell>
        </row>
        <row r="3">
          <cell r="A3" t="str">
            <v>广巴铁路扩能改造</v>
          </cell>
          <cell r="B3" t="str">
            <v>王  菲</v>
          </cell>
        </row>
        <row r="4">
          <cell r="A4" t="str">
            <v>广元市茶产业融合发展项目</v>
          </cell>
          <cell r="B4" t="str">
            <v>王  菲</v>
          </cell>
        </row>
        <row r="5">
          <cell r="A5" t="str">
            <v>京昆高速公路绵阳经广元至川陕界扩容工程</v>
          </cell>
          <cell r="B5" t="str">
            <v>邹自景</v>
          </cell>
        </row>
        <row r="6">
          <cell r="A6" t="str">
            <v>中国西部（广元）绿色家居产业城</v>
          </cell>
          <cell r="B6" t="str">
            <v>邹自景</v>
          </cell>
        </row>
        <row r="7">
          <cell r="A7" t="str">
            <v>广元铁路港产业园</v>
          </cell>
          <cell r="B7" t="str">
            <v>邹自景</v>
          </cell>
        </row>
        <row r="8">
          <cell r="A8" t="str">
            <v>四川美裕高精铝基材料加工基地</v>
          </cell>
          <cell r="B8" t="str">
            <v>邹自景</v>
          </cell>
        </row>
        <row r="9">
          <cell r="A9" t="str">
            <v>广元石盘产城融合园区</v>
          </cell>
          <cell r="B9" t="str">
            <v>邓光志</v>
          </cell>
        </row>
        <row r="10">
          <cell r="A10" t="str">
            <v>G212线元坝过境段公路</v>
          </cell>
          <cell r="B10" t="str">
            <v>邓光志</v>
          </cell>
        </row>
        <row r="11">
          <cell r="A11" t="str">
            <v>四川元铝高效铝质脱氧材料生产线</v>
          </cell>
          <cell r="B11" t="str">
            <v>邓光志</v>
          </cell>
        </row>
        <row r="12">
          <cell r="A12" t="str">
            <v>G542线广元至巴中公路</v>
          </cell>
          <cell r="B12" t="str">
            <v>邓光志</v>
          </cell>
        </row>
        <row r="13">
          <cell r="A13" t="str">
            <v>剑阁县天台山风电场二期</v>
          </cell>
          <cell r="B13" t="str">
            <v>杨  凯</v>
          </cell>
        </row>
        <row r="14">
          <cell r="A14" t="str">
            <v>广元市天然气调峰发电项目（一期）</v>
          </cell>
          <cell r="B14" t="str">
            <v>杨  凯</v>
          </cell>
        </row>
        <row r="15">
          <cell r="A15" t="str">
            <v>广元西奥电梯生产项目</v>
          </cell>
          <cell r="B15" t="str">
            <v>杨  凯</v>
          </cell>
        </row>
        <row r="16">
          <cell r="A16" t="str">
            <v>剑门关旅游区</v>
          </cell>
          <cell r="B16" t="str">
            <v>杨  凯</v>
          </cell>
        </row>
        <row r="17">
          <cell r="A17" t="str">
            <v>剑门关天立国际学校</v>
          </cell>
          <cell r="B17" t="str">
            <v>冯  磊</v>
          </cell>
        </row>
        <row r="18">
          <cell r="A18" t="str">
            <v>亭子口灌区工程（一期）</v>
          </cell>
          <cell r="B18" t="str">
            <v>冯  磊</v>
          </cell>
        </row>
        <row r="19">
          <cell r="A19" t="str">
            <v>剑阁县生猪产业集群发展项目</v>
          </cell>
          <cell r="B19" t="str">
            <v>冯  磊</v>
          </cell>
        </row>
        <row r="20">
          <cell r="A20" t="str">
            <v>苍溪县猕猴桃产业集群发展项目</v>
          </cell>
          <cell r="B20" t="str">
            <v>冯  磊</v>
          </cell>
        </row>
        <row r="21">
          <cell r="A21" t="str">
            <v>利州区渔洞河水库</v>
          </cell>
          <cell r="B21" t="str">
            <v>谢晓东</v>
          </cell>
        </row>
        <row r="22">
          <cell r="A22" t="str">
            <v>罐子坝水库及灌区工程</v>
          </cell>
          <cell r="B22" t="str">
            <v>谢晓东</v>
          </cell>
        </row>
        <row r="23">
          <cell r="A23" t="str">
            <v>剑阁区块礁滩气藏试采项目</v>
          </cell>
          <cell r="B23" t="str">
            <v>谢晓东</v>
          </cell>
        </row>
        <row r="24">
          <cell r="A24" t="str">
            <v>旺苍县生猪产业集群发展项目</v>
          </cell>
          <cell r="B24" t="str">
            <v>谢晓东</v>
          </cell>
        </row>
        <row r="25">
          <cell r="A25" t="str">
            <v>七盘关至曾家山旅游扶贫公路</v>
          </cell>
          <cell r="B25" t="str">
            <v>蔡邦银</v>
          </cell>
        </row>
        <row r="26">
          <cell r="A26" t="str">
            <v>羊木航空油储备配送中心</v>
          </cell>
          <cell r="B26" t="str">
            <v>蔡邦银</v>
          </cell>
        </row>
        <row r="27">
          <cell r="A27" t="str">
            <v>中国七盘关国际石材城</v>
          </cell>
          <cell r="B27" t="str">
            <v>蔡邦银</v>
          </cell>
        </row>
        <row r="28">
          <cell r="A28" t="str">
            <v>曾家山生态康养旅游度假区</v>
          </cell>
          <cell r="B28" t="str">
            <v>蔡邦银</v>
          </cell>
        </row>
        <row r="29">
          <cell r="A29" t="str">
            <v>G212线南山隧道工程</v>
          </cell>
          <cell r="B29" t="str">
            <v>许国斌</v>
          </cell>
        </row>
        <row r="30">
          <cell r="A30" t="str">
            <v>川陕甘国际农产品批发交易中心</v>
          </cell>
          <cell r="B30" t="str">
            <v>许国斌</v>
          </cell>
        </row>
        <row r="31">
          <cell r="A31" t="str">
            <v>智汇谷•西部智能产业园</v>
          </cell>
          <cell r="B31" t="str">
            <v>许国斌</v>
          </cell>
        </row>
        <row r="32">
          <cell r="A32" t="str">
            <v>市委党校新校区建设项目</v>
          </cell>
          <cell r="B32" t="str">
            <v>许国斌</v>
          </cell>
        </row>
        <row r="33">
          <cell r="A33" t="str">
            <v>广元至平武高速公路</v>
          </cell>
          <cell r="B33" t="str">
            <v>隆  斌</v>
          </cell>
        </row>
        <row r="34">
          <cell r="A34" t="str">
            <v>青川至剑阁高速公路</v>
          </cell>
          <cell r="B34" t="str">
            <v>隆  斌</v>
          </cell>
        </row>
        <row r="35">
          <cell r="A35" t="str">
            <v>武则天文化旅游度假区</v>
          </cell>
          <cell r="B35" t="str">
            <v>隆  斌</v>
          </cell>
        </row>
        <row r="36">
          <cell r="A36" t="str">
            <v>利州西路棚户区改造</v>
          </cell>
          <cell r="B36" t="str">
            <v>隆  斌</v>
          </cell>
        </row>
        <row r="37">
          <cell r="A37" t="str">
            <v>三江新区基础设施建设项目</v>
          </cell>
          <cell r="B37" t="str">
            <v>叶长春</v>
          </cell>
        </row>
        <row r="38">
          <cell r="A38" t="str">
            <v>黑石坡森林康养旅游度假区</v>
          </cell>
          <cell r="B38" t="str">
            <v>叶长春</v>
          </cell>
        </row>
        <row r="39">
          <cell r="A39" t="str">
            <v>黑石坡领地城项目</v>
          </cell>
          <cell r="B39" t="str">
            <v>叶长春</v>
          </cell>
        </row>
        <row r="40">
          <cell r="A40" t="str">
            <v>三江新区清江片区综合开发</v>
          </cell>
          <cell r="B40" t="str">
            <v>叶长春</v>
          </cell>
        </row>
        <row r="41">
          <cell r="A41" t="str">
            <v>天曌山旅游度假区</v>
          </cell>
          <cell r="B41" t="str">
            <v>袁  敏</v>
          </cell>
        </row>
        <row r="42">
          <cell r="A42" t="str">
            <v>唐家河旅游度假区</v>
          </cell>
          <cell r="B42" t="str">
            <v>袁  敏</v>
          </cell>
        </row>
        <row r="43">
          <cell r="A43" t="str">
            <v>剑阁天赐温泉度假区</v>
          </cell>
          <cell r="B43" t="str">
            <v>袁  敏</v>
          </cell>
        </row>
        <row r="44">
          <cell r="A44" t="str">
            <v>三江新区科教园区项目</v>
          </cell>
          <cell r="B44" t="str">
            <v>袁  敏</v>
          </cell>
        </row>
        <row r="45">
          <cell r="A45" t="str">
            <v>羊木现代融合产业园</v>
          </cell>
          <cell r="B45" t="str">
            <v>杨  浩</v>
          </cell>
        </row>
        <row r="46">
          <cell r="A46" t="str">
            <v>八庙沟水电站</v>
          </cell>
          <cell r="B46" t="str">
            <v>杨  浩</v>
          </cell>
        </row>
        <row r="47">
          <cell r="A47" t="str">
            <v>京昆高速七盘关超级服务区</v>
          </cell>
          <cell r="B47" t="str">
            <v>杨  浩</v>
          </cell>
        </row>
        <row r="48">
          <cell r="A48" t="str">
            <v>广元杨家岩风电场</v>
          </cell>
          <cell r="B48" t="str">
            <v>杨  浩</v>
          </cell>
        </row>
        <row r="49">
          <cell r="A49" t="str">
            <v>广元港苍溪港区</v>
          </cell>
          <cell r="B49" t="str">
            <v>易长运</v>
          </cell>
        </row>
        <row r="50">
          <cell r="A50" t="str">
            <v>广元机场改扩建项目</v>
          </cell>
          <cell r="B50" t="str">
            <v>易长运</v>
          </cell>
        </row>
        <row r="51">
          <cell r="A51" t="str">
            <v>广元市5G通信网络建设项目</v>
          </cell>
          <cell r="B51" t="str">
            <v>孔祥泉</v>
          </cell>
        </row>
        <row r="52">
          <cell r="A52" t="str">
            <v>广元市重点采煤沉陷区综合治理项目</v>
          </cell>
          <cell r="B52" t="str">
            <v>孔祥泉</v>
          </cell>
        </row>
        <row r="53">
          <cell r="A53" t="str">
            <v>川东北储气调峰基地项目</v>
          </cell>
          <cell r="B53" t="str">
            <v>孔祥泉</v>
          </cell>
        </row>
        <row r="54">
          <cell r="A54" t="str">
            <v>苍溪县元坝工业园</v>
          </cell>
          <cell r="B54" t="str">
            <v>孔祥泉</v>
          </cell>
        </row>
        <row r="55">
          <cell r="A55" t="str">
            <v>芳香南山鲲鹏度假区</v>
          </cell>
          <cell r="B55" t="str">
            <v>赵爱武</v>
          </cell>
        </row>
        <row r="56">
          <cell r="A56" t="str">
            <v>解家岩棚户区改造</v>
          </cell>
          <cell r="B56" t="str">
            <v>赵爱武</v>
          </cell>
        </row>
        <row r="57">
          <cell r="A57" t="str">
            <v>旺苍县嘉川至东河快速公路</v>
          </cell>
          <cell r="B57" t="str">
            <v>田中文</v>
          </cell>
        </row>
        <row r="58">
          <cell r="A58" t="str">
            <v>广元南河商业广场</v>
          </cell>
          <cell r="B58" t="str">
            <v>田中文</v>
          </cell>
        </row>
        <row r="59">
          <cell r="A59" t="str">
            <v>川北国际汽车城</v>
          </cell>
          <cell r="B59" t="str">
            <v>唐小平</v>
          </cell>
        </row>
        <row r="60">
          <cell r="A60" t="str">
            <v>广元国盛铝棒铝板加工生产线</v>
          </cell>
          <cell r="B60" t="str">
            <v>唐小平</v>
          </cell>
        </row>
        <row r="61">
          <cell r="A61" t="str">
            <v>广元智创产业园</v>
          </cell>
          <cell r="B61" t="str">
            <v>田  诚</v>
          </cell>
        </row>
        <row r="62">
          <cell r="A62" t="str">
            <v>四川久达高精铝基材料生产线</v>
          </cell>
          <cell r="B62" t="str">
            <v>田  诚</v>
          </cell>
        </row>
        <row r="63">
          <cell r="A63" t="str">
            <v>旺苍县孙家坝新城开发</v>
          </cell>
          <cell r="B63" t="str">
            <v>陈  勇</v>
          </cell>
        </row>
        <row r="64">
          <cell r="A64" t="str">
            <v>三江新区坪雾片区棚户区改造</v>
          </cell>
          <cell r="B64" t="str">
            <v>陈  勇</v>
          </cell>
        </row>
        <row r="65">
          <cell r="A65" t="str">
            <v>昭化区白果风电场</v>
          </cell>
          <cell r="B65" t="str">
            <v>陈正永</v>
          </cell>
        </row>
        <row r="66">
          <cell r="A66" t="str">
            <v>现代筑美绿色智能家居产业园</v>
          </cell>
          <cell r="B66" t="str">
            <v>陈正永</v>
          </cell>
        </row>
        <row r="67">
          <cell r="A67" t="str">
            <v>广元临港经济产业园</v>
          </cell>
          <cell r="B67" t="str">
            <v>陈正永</v>
          </cell>
        </row>
        <row r="68">
          <cell r="A68" t="str">
            <v>康家湾“四季春天”康养产业新城</v>
          </cell>
          <cell r="B68" t="str">
            <v>陈正永</v>
          </cell>
        </row>
        <row r="69">
          <cell r="A69" t="str">
            <v>广元康养示范产业园</v>
          </cell>
          <cell r="B69" t="str">
            <v>吴桂华</v>
          </cell>
        </row>
        <row r="70">
          <cell r="A70" t="str">
            <v>四川剑门关数字科技职业学院</v>
          </cell>
          <cell r="B70" t="str">
            <v>吴桂华</v>
          </cell>
        </row>
        <row r="71">
          <cell r="A71" t="str">
            <v>广元市中医医院门诊住院综合楼</v>
          </cell>
          <cell r="B71" t="str">
            <v>吴桂华</v>
          </cell>
        </row>
        <row r="72">
          <cell r="A72" t="str">
            <v>广元市中心城区污水处理提质增效工程</v>
          </cell>
          <cell r="B72" t="str">
            <v>吴桂华</v>
          </cell>
        </row>
        <row r="73">
          <cell r="A73" t="str">
            <v>元坝区块天然气勘探开发项目</v>
          </cell>
          <cell r="B73" t="str">
            <v>方万云</v>
          </cell>
        </row>
        <row r="74">
          <cell r="A74" t="str">
            <v>苍溪元坝至德阳输气管道工程</v>
          </cell>
          <cell r="B74" t="str">
            <v>方万云</v>
          </cell>
        </row>
        <row r="75">
          <cell r="A75" t="str">
            <v>广元交通物流港上西园区</v>
          </cell>
          <cell r="B75" t="str">
            <v>方万云</v>
          </cell>
        </row>
        <row r="76">
          <cell r="A76" t="str">
            <v>旺苍县东河流域生态环境保护治理项目</v>
          </cell>
          <cell r="B76" t="str">
            <v>方万云</v>
          </cell>
        </row>
        <row r="77">
          <cell r="A77" t="str">
            <v>广元中孚绿色水电铝材一体化项目</v>
          </cell>
          <cell r="B77" t="str">
            <v>伍荣华</v>
          </cell>
        </row>
        <row r="78">
          <cell r="A78" t="str">
            <v>启明星铝业技改扩能项目</v>
          </cell>
          <cell r="B78" t="str">
            <v>伍荣华</v>
          </cell>
        </row>
        <row r="79">
          <cell r="A79" t="str">
            <v>广元索通铝用炭材料生产项目</v>
          </cell>
          <cell r="B79" t="str">
            <v>伍荣华</v>
          </cell>
        </row>
        <row r="80">
          <cell r="A80" t="str">
            <v>川煤水泥异地搬迁技改项目</v>
          </cell>
          <cell r="B80" t="str">
            <v>伍荣华</v>
          </cell>
        </row>
        <row r="81">
          <cell r="A81" t="str">
            <v>西二环延伸段</v>
          </cell>
          <cell r="B81" t="str">
            <v>彭  洪</v>
          </cell>
        </row>
        <row r="82">
          <cell r="A82" t="str">
            <v>北二环东延线（一期）</v>
          </cell>
          <cell r="B82" t="str">
            <v>彭  洪</v>
          </cell>
        </row>
        <row r="83">
          <cell r="A83" t="str">
            <v>三江新区安全坝新城综合开发</v>
          </cell>
          <cell r="B83" t="str">
            <v>彭  洪</v>
          </cell>
        </row>
        <row r="84">
          <cell r="A84" t="str">
            <v>苍溪县百利新区基础设施</v>
          </cell>
          <cell r="B84" t="str">
            <v>彭  洪</v>
          </cell>
        </row>
        <row r="85">
          <cell r="A85" t="str">
            <v>摆宴坝嘉陵江大桥</v>
          </cell>
          <cell r="B85" t="str">
            <v>杨晋平</v>
          </cell>
        </row>
        <row r="86">
          <cell r="A86" t="str">
            <v>广元万贯川陕甘五金机电城</v>
          </cell>
          <cell r="B86" t="str">
            <v>杨晋平</v>
          </cell>
        </row>
        <row r="87">
          <cell r="A87" t="str">
            <v>昭化区大寨水库</v>
          </cell>
          <cell r="B87" t="str">
            <v>韩跃明</v>
          </cell>
        </row>
        <row r="88">
          <cell r="A88" t="str">
            <v>九龙山区块二三叠系天然气勘探开发项目</v>
          </cell>
          <cell r="B88" t="str">
            <v>韩跃明</v>
          </cell>
        </row>
        <row r="89">
          <cell r="A89" t="str">
            <v>S411线苍溪至旺苍公路</v>
          </cell>
          <cell r="B89" t="str">
            <v>张家献</v>
          </cell>
        </row>
        <row r="90">
          <cell r="A90" t="str">
            <v>四川龙浩航校航空产业园</v>
          </cell>
          <cell r="B90" t="str">
            <v>张家献</v>
          </cell>
        </row>
        <row r="91">
          <cell r="A91" t="str">
            <v>广元云计算大数据中心</v>
          </cell>
          <cell r="B91" t="str">
            <v>唐容华</v>
          </cell>
        </row>
        <row r="92">
          <cell r="A92" t="str">
            <v>广元市大东英才学校迁建项目</v>
          </cell>
          <cell r="B92" t="str">
            <v>唐容华</v>
          </cell>
        </row>
        <row r="93">
          <cell r="A93" t="str">
            <v>广元邦泰花园城项目</v>
          </cell>
          <cell r="B93" t="str">
            <v>吴桂芬</v>
          </cell>
        </row>
        <row r="94">
          <cell r="A94" t="str">
            <v>四川众鑫钢轧制品生产线</v>
          </cell>
          <cell r="B94" t="str">
            <v>吴桂芬</v>
          </cell>
        </row>
        <row r="95">
          <cell r="A95" t="str">
            <v>剑阁县铁皮石斛融合产业园</v>
          </cell>
          <cell r="B95" t="str">
            <v>赖翠兰</v>
          </cell>
        </row>
        <row r="96">
          <cell r="A96" t="str">
            <v>旺苍县冷链物流基地建设项目</v>
          </cell>
          <cell r="B96" t="str">
            <v>赖翠兰</v>
          </cell>
        </row>
        <row r="97">
          <cell r="A97" t="str">
            <v>双鱼石区块栖霞组气藏试采项目</v>
          </cell>
          <cell r="B97" t="str">
            <v>马放之</v>
          </cell>
        </row>
        <row r="98">
          <cell r="A98" t="str">
            <v>广元市中心城区智慧停车场</v>
          </cell>
          <cell r="B98" t="str">
            <v>马放之</v>
          </cell>
        </row>
        <row r="99">
          <cell r="A99" t="str">
            <v>青川县金洞坪城市会客厅</v>
          </cell>
          <cell r="B99" t="str">
            <v>卢春刚</v>
          </cell>
        </row>
        <row r="100">
          <cell r="A100" t="str">
            <v>剑阁县老鹰嘴水库</v>
          </cell>
          <cell r="B100" t="str">
            <v>卢春刚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 (3)"/>
      <sheetName val="分单位明细"/>
      <sheetName val="全市重点项目融资需求清单"/>
      <sheetName val="Sheet1"/>
    </sheetNames>
    <sheetDataSet>
      <sheetData sheetId="0"/>
      <sheetData sheetId="1"/>
      <sheetData sheetId="2"/>
      <sheetData sheetId="3">
        <row r="1">
          <cell r="A1" t="str">
            <v>绵阳经苍溪至巴中高速公路</v>
          </cell>
          <cell r="B1" t="str">
            <v>王  菲</v>
          </cell>
        </row>
        <row r="2">
          <cell r="A2" t="str">
            <v>黑石坡至曾家山快速公路</v>
          </cell>
          <cell r="B2" t="str">
            <v>王  菲</v>
          </cell>
        </row>
        <row r="3">
          <cell r="A3" t="str">
            <v>广巴铁路扩能改造</v>
          </cell>
          <cell r="B3" t="str">
            <v>王  菲</v>
          </cell>
        </row>
        <row r="4">
          <cell r="A4" t="str">
            <v>广元市茶产业融合发展项目</v>
          </cell>
          <cell r="B4" t="str">
            <v>王  菲</v>
          </cell>
        </row>
        <row r="5">
          <cell r="A5" t="str">
            <v>京昆高速公路绵阳经广元至川陕界扩容工程</v>
          </cell>
          <cell r="B5" t="str">
            <v>邹自景</v>
          </cell>
        </row>
        <row r="6">
          <cell r="A6" t="str">
            <v>中国西部（广元）绿色家居产业城</v>
          </cell>
          <cell r="B6" t="str">
            <v>邹自景</v>
          </cell>
        </row>
        <row r="7">
          <cell r="A7" t="str">
            <v>广元铁路港产业园</v>
          </cell>
          <cell r="B7" t="str">
            <v>邹自景</v>
          </cell>
        </row>
        <row r="8">
          <cell r="A8" t="str">
            <v>四川美裕高精铝基材料加工基地</v>
          </cell>
          <cell r="B8" t="str">
            <v>邹自景</v>
          </cell>
        </row>
        <row r="9">
          <cell r="A9" t="str">
            <v>广元石盘产城融合园区</v>
          </cell>
          <cell r="B9" t="str">
            <v>邓光志</v>
          </cell>
        </row>
        <row r="10">
          <cell r="A10" t="str">
            <v>G212线元坝过境段公路</v>
          </cell>
          <cell r="B10" t="str">
            <v>邓光志</v>
          </cell>
        </row>
        <row r="11">
          <cell r="A11" t="str">
            <v>四川元铝高效铝质脱氧材料生产线</v>
          </cell>
          <cell r="B11" t="str">
            <v>邓光志</v>
          </cell>
        </row>
        <row r="12">
          <cell r="A12" t="str">
            <v>G542线广元至巴中公路</v>
          </cell>
          <cell r="B12" t="str">
            <v>邓光志</v>
          </cell>
        </row>
        <row r="13">
          <cell r="A13" t="str">
            <v>剑阁县天台山风电场二期</v>
          </cell>
          <cell r="B13" t="str">
            <v>杨  凯</v>
          </cell>
        </row>
        <row r="14">
          <cell r="A14" t="str">
            <v>广元市天然气调峰发电项目（一期）</v>
          </cell>
          <cell r="B14" t="str">
            <v>杨  凯</v>
          </cell>
        </row>
        <row r="15">
          <cell r="A15" t="str">
            <v>广元西奥电梯生产项目</v>
          </cell>
          <cell r="B15" t="str">
            <v>杨  凯</v>
          </cell>
        </row>
        <row r="16">
          <cell r="A16" t="str">
            <v>剑门关旅游区</v>
          </cell>
          <cell r="B16" t="str">
            <v>杨  凯</v>
          </cell>
        </row>
        <row r="17">
          <cell r="A17" t="str">
            <v>剑门关天立国际学校</v>
          </cell>
          <cell r="B17" t="str">
            <v>冯  磊</v>
          </cell>
        </row>
        <row r="18">
          <cell r="A18" t="str">
            <v>亭子口灌区工程（一期）</v>
          </cell>
          <cell r="B18" t="str">
            <v>冯  磊</v>
          </cell>
        </row>
        <row r="19">
          <cell r="A19" t="str">
            <v>剑阁县生猪产业集群发展项目</v>
          </cell>
          <cell r="B19" t="str">
            <v>冯  磊</v>
          </cell>
        </row>
        <row r="20">
          <cell r="A20" t="str">
            <v>苍溪县猕猴桃产业集群发展项目</v>
          </cell>
          <cell r="B20" t="str">
            <v>冯  磊</v>
          </cell>
        </row>
        <row r="21">
          <cell r="A21" t="str">
            <v>利州区渔洞河水库</v>
          </cell>
          <cell r="B21" t="str">
            <v>谢晓东</v>
          </cell>
        </row>
        <row r="22">
          <cell r="A22" t="str">
            <v>罐子坝水库及灌区工程</v>
          </cell>
          <cell r="B22" t="str">
            <v>谢晓东</v>
          </cell>
        </row>
        <row r="23">
          <cell r="A23" t="str">
            <v>剑阁区块礁滩气藏试采项目</v>
          </cell>
          <cell r="B23" t="str">
            <v>谢晓东</v>
          </cell>
        </row>
        <row r="24">
          <cell r="A24" t="str">
            <v>旺苍县生猪产业集群发展项目</v>
          </cell>
          <cell r="B24" t="str">
            <v>谢晓东</v>
          </cell>
        </row>
        <row r="25">
          <cell r="A25" t="str">
            <v>七盘关至曾家山旅游扶贫公路</v>
          </cell>
          <cell r="B25" t="str">
            <v>蔡邦银</v>
          </cell>
        </row>
        <row r="26">
          <cell r="A26" t="str">
            <v>羊木航空油储备配送中心</v>
          </cell>
          <cell r="B26" t="str">
            <v>蔡邦银</v>
          </cell>
        </row>
        <row r="27">
          <cell r="A27" t="str">
            <v>中国七盘关国际石材城</v>
          </cell>
          <cell r="B27" t="str">
            <v>蔡邦银</v>
          </cell>
        </row>
        <row r="28">
          <cell r="A28" t="str">
            <v>曾家山生态康养旅游度假区</v>
          </cell>
          <cell r="B28" t="str">
            <v>蔡邦银</v>
          </cell>
        </row>
        <row r="29">
          <cell r="A29" t="str">
            <v>G212线南山隧道工程</v>
          </cell>
          <cell r="B29" t="str">
            <v>许国斌</v>
          </cell>
        </row>
        <row r="30">
          <cell r="A30" t="str">
            <v>川陕甘国际农产品批发交易中心</v>
          </cell>
          <cell r="B30" t="str">
            <v>许国斌</v>
          </cell>
        </row>
        <row r="31">
          <cell r="A31" t="str">
            <v>智汇谷•西部智能产业园</v>
          </cell>
          <cell r="B31" t="str">
            <v>许国斌</v>
          </cell>
        </row>
        <row r="32">
          <cell r="A32" t="str">
            <v>市委党校新校区建设项目</v>
          </cell>
          <cell r="B32" t="str">
            <v>许国斌</v>
          </cell>
        </row>
        <row r="33">
          <cell r="A33" t="str">
            <v>广元至平武高速公路</v>
          </cell>
          <cell r="B33" t="str">
            <v>隆  斌</v>
          </cell>
        </row>
        <row r="34">
          <cell r="A34" t="str">
            <v>青川至剑阁高速公路</v>
          </cell>
          <cell r="B34" t="str">
            <v>隆  斌</v>
          </cell>
        </row>
        <row r="35">
          <cell r="A35" t="str">
            <v>武则天文化旅游度假区</v>
          </cell>
          <cell r="B35" t="str">
            <v>隆  斌</v>
          </cell>
        </row>
        <row r="36">
          <cell r="A36" t="str">
            <v>利州西路棚户区改造</v>
          </cell>
          <cell r="B36" t="str">
            <v>隆  斌</v>
          </cell>
        </row>
        <row r="37">
          <cell r="A37" t="str">
            <v>三江新区基础设施建设项目</v>
          </cell>
          <cell r="B37" t="str">
            <v>叶长春</v>
          </cell>
        </row>
        <row r="38">
          <cell r="A38" t="str">
            <v>黑石坡森林康养旅游度假区</v>
          </cell>
          <cell r="B38" t="str">
            <v>叶长春</v>
          </cell>
        </row>
        <row r="39">
          <cell r="A39" t="str">
            <v>黑石坡领地城项目</v>
          </cell>
          <cell r="B39" t="str">
            <v>叶长春</v>
          </cell>
        </row>
        <row r="40">
          <cell r="A40" t="str">
            <v>三江新区清江片区综合开发</v>
          </cell>
          <cell r="B40" t="str">
            <v>叶长春</v>
          </cell>
        </row>
        <row r="41">
          <cell r="A41" t="str">
            <v>天曌山旅游度假区</v>
          </cell>
          <cell r="B41" t="str">
            <v>袁  敏</v>
          </cell>
        </row>
        <row r="42">
          <cell r="A42" t="str">
            <v>唐家河旅游度假区</v>
          </cell>
          <cell r="B42" t="str">
            <v>袁  敏</v>
          </cell>
        </row>
        <row r="43">
          <cell r="A43" t="str">
            <v>剑阁天赐温泉度假区</v>
          </cell>
          <cell r="B43" t="str">
            <v>袁  敏</v>
          </cell>
        </row>
        <row r="44">
          <cell r="A44" t="str">
            <v>三江新区科教园区项目</v>
          </cell>
          <cell r="B44" t="str">
            <v>袁  敏</v>
          </cell>
        </row>
        <row r="45">
          <cell r="A45" t="str">
            <v>羊木现代融合产业园</v>
          </cell>
          <cell r="B45" t="str">
            <v>杨  浩</v>
          </cell>
        </row>
        <row r="46">
          <cell r="A46" t="str">
            <v>八庙沟水电站</v>
          </cell>
          <cell r="B46" t="str">
            <v>杨  浩</v>
          </cell>
        </row>
        <row r="47">
          <cell r="A47" t="str">
            <v>京昆高速七盘关超级服务区</v>
          </cell>
          <cell r="B47" t="str">
            <v>杨  浩</v>
          </cell>
        </row>
        <row r="48">
          <cell r="A48" t="str">
            <v>广元杨家岩风电场</v>
          </cell>
          <cell r="B48" t="str">
            <v>杨  浩</v>
          </cell>
        </row>
        <row r="49">
          <cell r="A49" t="str">
            <v>广元港苍溪港区</v>
          </cell>
          <cell r="B49" t="str">
            <v>易长运</v>
          </cell>
        </row>
        <row r="50">
          <cell r="A50" t="str">
            <v>广元机场改扩建项目</v>
          </cell>
          <cell r="B50" t="str">
            <v>易长运</v>
          </cell>
        </row>
        <row r="51">
          <cell r="A51" t="str">
            <v>广元市5G通信网络建设项目</v>
          </cell>
          <cell r="B51" t="str">
            <v>孔祥泉</v>
          </cell>
        </row>
        <row r="52">
          <cell r="A52" t="str">
            <v>广元市重点采煤沉陷区综合治理项目</v>
          </cell>
          <cell r="B52" t="str">
            <v>孔祥泉</v>
          </cell>
        </row>
        <row r="53">
          <cell r="A53" t="str">
            <v>川东北储气调峰基地项目</v>
          </cell>
          <cell r="B53" t="str">
            <v>孔祥泉</v>
          </cell>
        </row>
        <row r="54">
          <cell r="A54" t="str">
            <v>苍溪县元坝工业园</v>
          </cell>
          <cell r="B54" t="str">
            <v>孔祥泉</v>
          </cell>
        </row>
        <row r="55">
          <cell r="A55" t="str">
            <v>芳香南山鲲鹏度假区</v>
          </cell>
          <cell r="B55" t="str">
            <v>赵爱武</v>
          </cell>
        </row>
        <row r="56">
          <cell r="A56" t="str">
            <v>解家岩棚户区改造</v>
          </cell>
          <cell r="B56" t="str">
            <v>赵爱武</v>
          </cell>
        </row>
        <row r="57">
          <cell r="A57" t="str">
            <v>旺苍县嘉川至东河快速公路</v>
          </cell>
          <cell r="B57" t="str">
            <v>田中文</v>
          </cell>
        </row>
        <row r="58">
          <cell r="A58" t="str">
            <v>广元南河商业广场</v>
          </cell>
          <cell r="B58" t="str">
            <v>田中文</v>
          </cell>
        </row>
        <row r="59">
          <cell r="A59" t="str">
            <v>川北国际汽车城</v>
          </cell>
          <cell r="B59" t="str">
            <v>唐小平</v>
          </cell>
        </row>
        <row r="60">
          <cell r="A60" t="str">
            <v>广元国盛铝棒铝板加工生产线</v>
          </cell>
          <cell r="B60" t="str">
            <v>唐小平</v>
          </cell>
        </row>
        <row r="61">
          <cell r="A61" t="str">
            <v>广元智创产业园</v>
          </cell>
          <cell r="B61" t="str">
            <v>田  诚</v>
          </cell>
        </row>
        <row r="62">
          <cell r="A62" t="str">
            <v>四川久达高精铝基材料生产线</v>
          </cell>
          <cell r="B62" t="str">
            <v>田  诚</v>
          </cell>
        </row>
        <row r="63">
          <cell r="A63" t="str">
            <v>旺苍县孙家坝新城开发</v>
          </cell>
          <cell r="B63" t="str">
            <v>陈  勇</v>
          </cell>
        </row>
        <row r="64">
          <cell r="A64" t="str">
            <v>三江新区坪雾片区棚户区改造</v>
          </cell>
          <cell r="B64" t="str">
            <v>陈  勇</v>
          </cell>
        </row>
        <row r="65">
          <cell r="A65" t="str">
            <v>昭化区白果风电场</v>
          </cell>
          <cell r="B65" t="str">
            <v>陈正永</v>
          </cell>
        </row>
        <row r="66">
          <cell r="A66" t="str">
            <v>现代筑美绿色智能家居产业园</v>
          </cell>
          <cell r="B66" t="str">
            <v>陈正永</v>
          </cell>
        </row>
        <row r="67">
          <cell r="A67" t="str">
            <v>广元临港经济产业园</v>
          </cell>
          <cell r="B67" t="str">
            <v>陈正永</v>
          </cell>
        </row>
        <row r="68">
          <cell r="A68" t="str">
            <v>康家湾“四季春天”康养产业新城</v>
          </cell>
          <cell r="B68" t="str">
            <v>陈正永</v>
          </cell>
        </row>
        <row r="69">
          <cell r="A69" t="str">
            <v>广元康养示范产业园</v>
          </cell>
          <cell r="B69" t="str">
            <v>吴桂华</v>
          </cell>
        </row>
        <row r="70">
          <cell r="A70" t="str">
            <v>四川剑门关数字科技职业学院</v>
          </cell>
          <cell r="B70" t="str">
            <v>吴桂华</v>
          </cell>
        </row>
        <row r="71">
          <cell r="A71" t="str">
            <v>广元市中医医院门诊住院综合楼</v>
          </cell>
          <cell r="B71" t="str">
            <v>吴桂华</v>
          </cell>
        </row>
        <row r="72">
          <cell r="A72" t="str">
            <v>广元市中心城区污水处理提质增效工程</v>
          </cell>
          <cell r="B72" t="str">
            <v>吴桂华</v>
          </cell>
        </row>
        <row r="73">
          <cell r="A73" t="str">
            <v>元坝区块天然气勘探开发项目</v>
          </cell>
          <cell r="B73" t="str">
            <v>方万云</v>
          </cell>
        </row>
        <row r="74">
          <cell r="A74" t="str">
            <v>苍溪元坝至德阳输气管道工程</v>
          </cell>
          <cell r="B74" t="str">
            <v>方万云</v>
          </cell>
        </row>
        <row r="75">
          <cell r="A75" t="str">
            <v>广元交通物流港上西园区</v>
          </cell>
          <cell r="B75" t="str">
            <v>方万云</v>
          </cell>
        </row>
        <row r="76">
          <cell r="A76" t="str">
            <v>旺苍县东河流域生态环境保护治理项目</v>
          </cell>
          <cell r="B76" t="str">
            <v>方万云</v>
          </cell>
        </row>
        <row r="77">
          <cell r="A77" t="str">
            <v>广元中孚绿色水电铝材一体化项目</v>
          </cell>
          <cell r="B77" t="str">
            <v>伍荣华</v>
          </cell>
        </row>
        <row r="78">
          <cell r="A78" t="str">
            <v>启明星铝业技改扩能项目</v>
          </cell>
          <cell r="B78" t="str">
            <v>伍荣华</v>
          </cell>
        </row>
        <row r="79">
          <cell r="A79" t="str">
            <v>广元索通铝用炭材料生产项目</v>
          </cell>
          <cell r="B79" t="str">
            <v>伍荣华</v>
          </cell>
        </row>
        <row r="80">
          <cell r="A80" t="str">
            <v>川煤水泥异地搬迁技改项目</v>
          </cell>
          <cell r="B80" t="str">
            <v>伍荣华</v>
          </cell>
        </row>
        <row r="81">
          <cell r="A81" t="str">
            <v>西二环延伸段</v>
          </cell>
          <cell r="B81" t="str">
            <v>彭  洪</v>
          </cell>
        </row>
        <row r="82">
          <cell r="A82" t="str">
            <v>北二环东延线（一期）</v>
          </cell>
          <cell r="B82" t="str">
            <v>彭  洪</v>
          </cell>
        </row>
        <row r="83">
          <cell r="A83" t="str">
            <v>三江新区安全坝新城综合开发</v>
          </cell>
          <cell r="B83" t="str">
            <v>彭  洪</v>
          </cell>
        </row>
        <row r="84">
          <cell r="A84" t="str">
            <v>苍溪县百利新区基础设施</v>
          </cell>
          <cell r="B84" t="str">
            <v>彭  洪</v>
          </cell>
        </row>
        <row r="85">
          <cell r="A85" t="str">
            <v>摆宴坝嘉陵江大桥</v>
          </cell>
          <cell r="B85" t="str">
            <v>杨晋平</v>
          </cell>
        </row>
        <row r="86">
          <cell r="A86" t="str">
            <v>广元万贯川陕甘五金机电城</v>
          </cell>
          <cell r="B86" t="str">
            <v>杨晋平</v>
          </cell>
        </row>
        <row r="87">
          <cell r="A87" t="str">
            <v>昭化区大寨水库</v>
          </cell>
          <cell r="B87" t="str">
            <v>韩跃明</v>
          </cell>
        </row>
        <row r="88">
          <cell r="A88" t="str">
            <v>九龙山区块二三叠系天然气勘探开发项目</v>
          </cell>
          <cell r="B88" t="str">
            <v>韩跃明</v>
          </cell>
        </row>
        <row r="89">
          <cell r="A89" t="str">
            <v>S411线苍溪至旺苍公路</v>
          </cell>
          <cell r="B89" t="str">
            <v>张家献</v>
          </cell>
        </row>
        <row r="90">
          <cell r="A90" t="str">
            <v>四川龙浩航校航空产业园</v>
          </cell>
          <cell r="B90" t="str">
            <v>张家献</v>
          </cell>
        </row>
        <row r="91">
          <cell r="A91" t="str">
            <v>广元云计算大数据中心</v>
          </cell>
          <cell r="B91" t="str">
            <v>唐容华</v>
          </cell>
        </row>
        <row r="92">
          <cell r="A92" t="str">
            <v>广元市大东英才学校迁建项目</v>
          </cell>
          <cell r="B92" t="str">
            <v>唐容华</v>
          </cell>
        </row>
        <row r="93">
          <cell r="A93" t="str">
            <v>广元邦泰花园城项目</v>
          </cell>
          <cell r="B93" t="str">
            <v>吴桂芬</v>
          </cell>
        </row>
        <row r="94">
          <cell r="A94" t="str">
            <v>四川众鑫钢轧制品生产线</v>
          </cell>
          <cell r="B94" t="str">
            <v>吴桂芬</v>
          </cell>
        </row>
        <row r="95">
          <cell r="A95" t="str">
            <v>剑阁县铁皮石斛融合产业园</v>
          </cell>
          <cell r="B95" t="str">
            <v>赖翠兰</v>
          </cell>
        </row>
        <row r="96">
          <cell r="A96" t="str">
            <v>旺苍县冷链物流基地建设项目</v>
          </cell>
          <cell r="B96" t="str">
            <v>赖翠兰</v>
          </cell>
        </row>
        <row r="97">
          <cell r="A97" t="str">
            <v>双鱼石区块栖霞组气藏试采项目</v>
          </cell>
          <cell r="B97" t="str">
            <v>马放之</v>
          </cell>
        </row>
        <row r="98">
          <cell r="A98" t="str">
            <v>广元市中心城区智慧停车场</v>
          </cell>
          <cell r="B98" t="str">
            <v>马放之</v>
          </cell>
        </row>
        <row r="99">
          <cell r="A99" t="str">
            <v>青川县金洞坪城市会客厅</v>
          </cell>
          <cell r="B99" t="str">
            <v>卢春刚</v>
          </cell>
        </row>
        <row r="100">
          <cell r="A100" t="str">
            <v>剑阁县老鹰嘴水库</v>
          </cell>
          <cell r="B100" t="str">
            <v>卢春刚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分行业汇总"/>
      <sheetName val="分单位汇总"/>
      <sheetName val="汇总 (3)"/>
      <sheetName val="分单位明细"/>
      <sheetName val="分行业明细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王  菲</v>
          </cell>
        </row>
        <row r="2">
          <cell r="B2" t="str">
            <v>王  菲</v>
          </cell>
        </row>
        <row r="3">
          <cell r="B3" t="str">
            <v>王  菲</v>
          </cell>
        </row>
        <row r="4">
          <cell r="B4" t="str">
            <v>王  菲</v>
          </cell>
        </row>
        <row r="5">
          <cell r="B5" t="str">
            <v>邹自景</v>
          </cell>
        </row>
        <row r="6">
          <cell r="B6" t="str">
            <v>邹自景</v>
          </cell>
        </row>
        <row r="7">
          <cell r="B7" t="str">
            <v>邹自景</v>
          </cell>
        </row>
        <row r="8">
          <cell r="B8" t="str">
            <v>邹自景</v>
          </cell>
        </row>
        <row r="9">
          <cell r="B9" t="str">
            <v>邓光志</v>
          </cell>
        </row>
        <row r="10">
          <cell r="B10" t="str">
            <v>邓光志</v>
          </cell>
        </row>
        <row r="11">
          <cell r="B11" t="str">
            <v>邓光志</v>
          </cell>
        </row>
        <row r="12">
          <cell r="B12" t="str">
            <v>邓光志</v>
          </cell>
        </row>
        <row r="13">
          <cell r="B13" t="str">
            <v>杨  凯</v>
          </cell>
        </row>
        <row r="14">
          <cell r="B14" t="str">
            <v>杨  凯</v>
          </cell>
        </row>
        <row r="15">
          <cell r="B15" t="str">
            <v>杨  凯</v>
          </cell>
        </row>
        <row r="16">
          <cell r="B16" t="str">
            <v>杨  凯</v>
          </cell>
        </row>
        <row r="17">
          <cell r="B17" t="str">
            <v>冯  磊</v>
          </cell>
        </row>
        <row r="18">
          <cell r="B18" t="str">
            <v>冯  磊</v>
          </cell>
        </row>
        <row r="19">
          <cell r="B19" t="str">
            <v>冯  磊</v>
          </cell>
        </row>
        <row r="20">
          <cell r="B20" t="str">
            <v>冯  磊</v>
          </cell>
        </row>
        <row r="21">
          <cell r="B21" t="str">
            <v>谢晓东</v>
          </cell>
        </row>
        <row r="22">
          <cell r="B22" t="str">
            <v>谢晓东</v>
          </cell>
        </row>
        <row r="23">
          <cell r="B23" t="str">
            <v>谢晓东</v>
          </cell>
        </row>
        <row r="24">
          <cell r="B24" t="str">
            <v>谢晓东</v>
          </cell>
        </row>
        <row r="25">
          <cell r="B25" t="str">
            <v>蔡邦银</v>
          </cell>
        </row>
        <row r="26">
          <cell r="B26" t="str">
            <v>蔡邦银</v>
          </cell>
        </row>
        <row r="27">
          <cell r="B27" t="str">
            <v>蔡邦银</v>
          </cell>
        </row>
        <row r="28">
          <cell r="B28" t="str">
            <v>蔡邦银</v>
          </cell>
        </row>
        <row r="29">
          <cell r="B29" t="str">
            <v>许国斌</v>
          </cell>
        </row>
        <row r="30">
          <cell r="B30" t="str">
            <v>许国斌</v>
          </cell>
        </row>
        <row r="31">
          <cell r="B31" t="str">
            <v>许国斌</v>
          </cell>
        </row>
        <row r="32">
          <cell r="B32" t="str">
            <v>许国斌</v>
          </cell>
        </row>
        <row r="33">
          <cell r="B33" t="str">
            <v>隆  斌</v>
          </cell>
        </row>
        <row r="34">
          <cell r="B34" t="str">
            <v>隆  斌</v>
          </cell>
        </row>
        <row r="35">
          <cell r="B35" t="str">
            <v>隆  斌</v>
          </cell>
        </row>
        <row r="36">
          <cell r="B36" t="str">
            <v>隆  斌</v>
          </cell>
        </row>
        <row r="37">
          <cell r="B37" t="str">
            <v>叶长春</v>
          </cell>
        </row>
        <row r="38">
          <cell r="B38" t="str">
            <v>叶长春</v>
          </cell>
        </row>
        <row r="39">
          <cell r="B39" t="str">
            <v>叶长春</v>
          </cell>
        </row>
        <row r="40">
          <cell r="B40" t="str">
            <v>叶长春</v>
          </cell>
        </row>
        <row r="41">
          <cell r="B41" t="str">
            <v>袁  敏</v>
          </cell>
        </row>
        <row r="42">
          <cell r="B42" t="str">
            <v>袁  敏</v>
          </cell>
        </row>
        <row r="43">
          <cell r="B43" t="str">
            <v>袁  敏</v>
          </cell>
        </row>
        <row r="44">
          <cell r="B44" t="str">
            <v>袁  敏</v>
          </cell>
        </row>
        <row r="45">
          <cell r="B45" t="str">
            <v>杨  浩</v>
          </cell>
        </row>
        <row r="46">
          <cell r="B46" t="str">
            <v>杨  浩</v>
          </cell>
        </row>
        <row r="47">
          <cell r="B47" t="str">
            <v>杨  浩</v>
          </cell>
        </row>
        <row r="48">
          <cell r="B48" t="str">
            <v>杨  浩</v>
          </cell>
        </row>
        <row r="49">
          <cell r="B49" t="str">
            <v>易长运</v>
          </cell>
        </row>
        <row r="50">
          <cell r="B50" t="str">
            <v>易长运</v>
          </cell>
        </row>
        <row r="51">
          <cell r="B51" t="str">
            <v>孔祥泉</v>
          </cell>
        </row>
        <row r="52">
          <cell r="B52" t="str">
            <v>孔祥泉</v>
          </cell>
        </row>
        <row r="53">
          <cell r="B53" t="str">
            <v>孔祥泉</v>
          </cell>
        </row>
        <row r="54">
          <cell r="B54" t="str">
            <v>孔祥泉</v>
          </cell>
        </row>
        <row r="55">
          <cell r="B55" t="str">
            <v>赵爱武</v>
          </cell>
        </row>
        <row r="56">
          <cell r="B56" t="str">
            <v>赵爱武</v>
          </cell>
        </row>
        <row r="57">
          <cell r="B57" t="str">
            <v>田中文</v>
          </cell>
        </row>
        <row r="58">
          <cell r="B58" t="str">
            <v>田中文</v>
          </cell>
        </row>
        <row r="59">
          <cell r="B59" t="str">
            <v>唐小平</v>
          </cell>
        </row>
        <row r="60">
          <cell r="B60" t="str">
            <v>唐小平</v>
          </cell>
        </row>
        <row r="61">
          <cell r="B61" t="str">
            <v>田  诚</v>
          </cell>
        </row>
        <row r="62">
          <cell r="B62" t="str">
            <v>田  诚</v>
          </cell>
        </row>
        <row r="63">
          <cell r="B63" t="str">
            <v>陈  勇</v>
          </cell>
        </row>
        <row r="64">
          <cell r="B64" t="str">
            <v>陈  勇</v>
          </cell>
        </row>
        <row r="65">
          <cell r="B65" t="str">
            <v>陈正永</v>
          </cell>
        </row>
        <row r="66">
          <cell r="B66" t="str">
            <v>陈正永</v>
          </cell>
        </row>
        <row r="67">
          <cell r="B67" t="str">
            <v>陈正永</v>
          </cell>
        </row>
        <row r="68">
          <cell r="B68" t="str">
            <v>陈正永</v>
          </cell>
        </row>
        <row r="69">
          <cell r="B69" t="str">
            <v>吴桂华</v>
          </cell>
        </row>
        <row r="70">
          <cell r="B70" t="str">
            <v>吴桂华</v>
          </cell>
        </row>
        <row r="71">
          <cell r="B71" t="str">
            <v>吴桂华</v>
          </cell>
        </row>
        <row r="72">
          <cell r="B72" t="str">
            <v>吴桂华</v>
          </cell>
        </row>
        <row r="73">
          <cell r="B73" t="str">
            <v>方万云</v>
          </cell>
        </row>
        <row r="74">
          <cell r="B74" t="str">
            <v>方万云</v>
          </cell>
        </row>
        <row r="75">
          <cell r="B75" t="str">
            <v>方万云</v>
          </cell>
        </row>
        <row r="76">
          <cell r="B76" t="str">
            <v>方万云</v>
          </cell>
        </row>
        <row r="77">
          <cell r="B77" t="str">
            <v>伍荣华</v>
          </cell>
        </row>
        <row r="78">
          <cell r="B78" t="str">
            <v>伍荣华</v>
          </cell>
        </row>
        <row r="79">
          <cell r="B79" t="str">
            <v>伍荣华</v>
          </cell>
        </row>
        <row r="80">
          <cell r="B80" t="str">
            <v>伍荣华</v>
          </cell>
        </row>
        <row r="81">
          <cell r="B81" t="str">
            <v>彭  洪</v>
          </cell>
        </row>
        <row r="82">
          <cell r="B82" t="str">
            <v>彭  洪</v>
          </cell>
        </row>
        <row r="83">
          <cell r="B83" t="str">
            <v>彭  洪</v>
          </cell>
        </row>
        <row r="84">
          <cell r="B84" t="str">
            <v>彭  洪</v>
          </cell>
        </row>
        <row r="85">
          <cell r="B85" t="str">
            <v>杨晋平</v>
          </cell>
        </row>
        <row r="86">
          <cell r="B86" t="str">
            <v>杨晋平</v>
          </cell>
        </row>
        <row r="87">
          <cell r="B87" t="str">
            <v>韩跃明</v>
          </cell>
        </row>
        <row r="88">
          <cell r="B88" t="str">
            <v>韩跃明</v>
          </cell>
        </row>
        <row r="89">
          <cell r="B89" t="str">
            <v>张家献</v>
          </cell>
        </row>
        <row r="90">
          <cell r="B90" t="str">
            <v>张家献</v>
          </cell>
        </row>
        <row r="91">
          <cell r="B91" t="str">
            <v>唐容华</v>
          </cell>
        </row>
        <row r="92">
          <cell r="B92" t="str">
            <v>唐容华</v>
          </cell>
        </row>
        <row r="93">
          <cell r="B93" t="str">
            <v>吴桂芬</v>
          </cell>
        </row>
        <row r="94">
          <cell r="B94" t="str">
            <v>吴桂芬</v>
          </cell>
        </row>
        <row r="95">
          <cell r="B95" t="str">
            <v>赖翠兰</v>
          </cell>
        </row>
        <row r="96">
          <cell r="B96" t="str">
            <v>赖翠兰</v>
          </cell>
        </row>
        <row r="97">
          <cell r="B97" t="str">
            <v>马放之</v>
          </cell>
        </row>
        <row r="98">
          <cell r="B98" t="str">
            <v>马放之</v>
          </cell>
        </row>
        <row r="99">
          <cell r="B99" t="str">
            <v>卢春刚</v>
          </cell>
        </row>
        <row r="100">
          <cell r="B100" t="str">
            <v>卢春刚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82"/>
  <sheetViews>
    <sheetView tabSelected="1" zoomScale="80" zoomScaleNormal="80" workbookViewId="0">
      <pane xSplit="3" ySplit="4" topLeftCell="D5" activePane="bottomRight" state="frozen"/>
      <selection/>
      <selection pane="topRight"/>
      <selection pane="bottomLeft"/>
      <selection pane="bottomRight" activeCell="I3" sqref="I3:I4"/>
    </sheetView>
  </sheetViews>
  <sheetFormatPr defaultColWidth="9" defaultRowHeight="18.75"/>
  <cols>
    <col min="1" max="1" width="5.93333333333333" style="7" customWidth="1"/>
    <col min="2" max="2" width="4.375" style="8" customWidth="1"/>
    <col min="3" max="3" width="3.75" style="9" hidden="1" customWidth="1"/>
    <col min="4" max="4" width="13.75" style="10" customWidth="1"/>
    <col min="5" max="5" width="7.625" style="11" hidden="1" customWidth="1"/>
    <col min="6" max="6" width="4.75" style="12" customWidth="1"/>
    <col min="7" max="7" width="7" style="12" customWidth="1"/>
    <col min="8" max="8" width="5.625" style="13" customWidth="1"/>
    <col min="9" max="9" width="42.0333333333333" style="10" customWidth="1"/>
    <col min="10" max="10" width="12.6583333333333" style="14" customWidth="1"/>
    <col min="11" max="11" width="8.5" style="15" hidden="1" customWidth="1"/>
    <col min="12" max="13" width="8.75" style="16" hidden="1" customWidth="1"/>
    <col min="14" max="14" width="9.875" style="16" hidden="1" customWidth="1"/>
    <col min="15" max="15" width="0.5" style="16" hidden="1" customWidth="1"/>
    <col min="16" max="16" width="10.625" style="17" customWidth="1"/>
    <col min="17" max="17" width="10.875" style="12" customWidth="1"/>
    <col min="18" max="18" width="9.75" style="11" hidden="1" customWidth="1"/>
    <col min="19" max="19" width="10.5" style="11" hidden="1" customWidth="1"/>
    <col min="20" max="20" width="11" style="11" hidden="1" customWidth="1"/>
    <col min="21" max="21" width="8.875" style="18" hidden="1" customWidth="1"/>
    <col min="22" max="22" width="10.25" style="18" hidden="1" customWidth="1"/>
    <col min="23" max="23" width="10.5" style="18" hidden="1" customWidth="1"/>
    <col min="24" max="24" width="19.125" style="19" hidden="1" customWidth="1"/>
    <col min="25" max="25" width="8.125" style="18" hidden="1" customWidth="1"/>
    <col min="26" max="26" width="19.625" style="18" hidden="1" customWidth="1"/>
    <col min="27" max="27" width="8.375" style="11" hidden="1" customWidth="1"/>
    <col min="28" max="28" width="5.25" style="20" hidden="1" customWidth="1"/>
    <col min="29" max="29" width="3.25" style="21" hidden="1" customWidth="1"/>
    <col min="30" max="30" width="14.375" style="18" hidden="1" customWidth="1"/>
    <col min="31" max="31" width="21.375" style="22" hidden="1" customWidth="1"/>
    <col min="32" max="32" width="6.875" style="23" hidden="1" customWidth="1"/>
    <col min="33" max="33" width="5.875" style="24" hidden="1" customWidth="1"/>
    <col min="34" max="34" width="8" style="25" hidden="1" customWidth="1"/>
    <col min="35" max="35" width="4.375" style="26" hidden="1" customWidth="1"/>
    <col min="36" max="36" width="8.5" style="20" hidden="1" customWidth="1"/>
    <col min="37" max="37" width="13.875" style="27" hidden="1" customWidth="1"/>
    <col min="38" max="38" width="5.875" style="26" hidden="1" customWidth="1"/>
    <col min="39" max="39" width="5.625" style="28" hidden="1" customWidth="1"/>
    <col min="40" max="40" width="6.75" style="29" hidden="1" customWidth="1"/>
    <col min="41" max="41" width="3" style="30" hidden="1" customWidth="1"/>
    <col min="42" max="42" width="1.5" style="30" hidden="1" customWidth="1"/>
    <col min="43" max="43" width="19.9916666666667" style="31" customWidth="1"/>
    <col min="44" max="46" width="15.1583333333333" style="31" customWidth="1"/>
    <col min="47" max="47" width="18.75" style="32" customWidth="1"/>
    <col min="48" max="48" width="22" style="33" customWidth="1"/>
    <col min="49" max="49" width="11.25" style="32" customWidth="1"/>
    <col min="50" max="50" width="20.3" style="34" customWidth="1"/>
    <col min="51" max="51" width="14.2166666666667" style="35" customWidth="1"/>
    <col min="52" max="52" width="9.25" style="2"/>
    <col min="53" max="53" width="10.375" style="2"/>
    <col min="54" max="16384" width="9" style="2"/>
  </cols>
  <sheetData>
    <row r="1" s="1" customFormat="1" ht="57" customHeight="1" spans="1:50">
      <c r="A1" s="36" t="s">
        <v>0</v>
      </c>
      <c r="B1" s="36"/>
      <c r="C1" s="36"/>
      <c r="D1" s="37"/>
      <c r="E1" s="36"/>
      <c r="F1" s="36"/>
      <c r="G1" s="36"/>
      <c r="H1" s="36"/>
      <c r="I1" s="37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="2" customFormat="1" ht="28" customHeight="1" spans="1:51">
      <c r="A2" s="38" t="s">
        <v>1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87" t="s">
        <v>2</v>
      </c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99"/>
      <c r="AR2" s="99"/>
      <c r="AS2" s="99"/>
      <c r="AT2" s="99"/>
      <c r="AU2" s="87"/>
      <c r="AV2" s="87"/>
      <c r="AW2" s="87"/>
      <c r="AX2" s="87"/>
      <c r="AY2" s="35"/>
    </row>
    <row r="3" s="3" customFormat="1" ht="29" customHeight="1" spans="1:51">
      <c r="A3" s="41" t="s">
        <v>3</v>
      </c>
      <c r="B3" s="41" t="s">
        <v>4</v>
      </c>
      <c r="C3" s="41"/>
      <c r="D3" s="41" t="s">
        <v>5</v>
      </c>
      <c r="E3" s="41" t="s">
        <v>6</v>
      </c>
      <c r="F3" s="41" t="s">
        <v>7</v>
      </c>
      <c r="G3" s="41" t="s">
        <v>8</v>
      </c>
      <c r="H3" s="41" t="s">
        <v>9</v>
      </c>
      <c r="I3" s="41" t="s">
        <v>10</v>
      </c>
      <c r="J3" s="41" t="s">
        <v>11</v>
      </c>
      <c r="K3" s="41"/>
      <c r="L3" s="41"/>
      <c r="M3" s="41"/>
      <c r="N3" s="41" t="s">
        <v>12</v>
      </c>
      <c r="O3" s="41" t="s">
        <v>13</v>
      </c>
      <c r="P3" s="41" t="s">
        <v>14</v>
      </c>
      <c r="Q3" s="41" t="s">
        <v>15</v>
      </c>
      <c r="R3" s="41" t="s">
        <v>16</v>
      </c>
      <c r="S3" s="41"/>
      <c r="T3" s="41"/>
      <c r="U3" s="41"/>
      <c r="V3" s="41" t="s">
        <v>17</v>
      </c>
      <c r="W3" s="41" t="s">
        <v>18</v>
      </c>
      <c r="X3" s="41" t="s">
        <v>19</v>
      </c>
      <c r="Y3" s="41" t="s">
        <v>20</v>
      </c>
      <c r="Z3" s="41" t="s">
        <v>21</v>
      </c>
      <c r="AA3" s="41" t="s">
        <v>22</v>
      </c>
      <c r="AB3" s="41" t="s">
        <v>23</v>
      </c>
      <c r="AC3" s="41" t="s">
        <v>24</v>
      </c>
      <c r="AD3" s="41" t="s">
        <v>25</v>
      </c>
      <c r="AE3" s="41" t="s">
        <v>26</v>
      </c>
      <c r="AF3" s="41" t="s">
        <v>27</v>
      </c>
      <c r="AG3" s="41" t="s">
        <v>28</v>
      </c>
      <c r="AH3" s="89"/>
      <c r="AI3" s="90"/>
      <c r="AJ3" s="91" t="s">
        <v>29</v>
      </c>
      <c r="AK3" s="91"/>
      <c r="AL3" s="91" t="s">
        <v>30</v>
      </c>
      <c r="AM3" s="41" t="s">
        <v>7</v>
      </c>
      <c r="AN3" s="41" t="s">
        <v>31</v>
      </c>
      <c r="AO3" s="41" t="s">
        <v>11</v>
      </c>
      <c r="AP3" s="41" t="s">
        <v>32</v>
      </c>
      <c r="AQ3" s="100" t="s">
        <v>33</v>
      </c>
      <c r="AR3" s="101" t="s">
        <v>34</v>
      </c>
      <c r="AS3" s="101"/>
      <c r="AT3" s="101"/>
      <c r="AU3" s="102" t="s">
        <v>35</v>
      </c>
      <c r="AV3" s="102" t="s">
        <v>36</v>
      </c>
      <c r="AW3" s="102" t="s">
        <v>37</v>
      </c>
      <c r="AX3" s="102" t="s">
        <v>24</v>
      </c>
      <c r="AY3" s="110"/>
    </row>
    <row r="4" s="3" customFormat="1" ht="36" customHeight="1" spans="1:5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 t="s">
        <v>38</v>
      </c>
      <c r="S4" s="41" t="s">
        <v>39</v>
      </c>
      <c r="T4" s="41" t="s">
        <v>40</v>
      </c>
      <c r="U4" s="41" t="s">
        <v>41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89" t="s">
        <v>42</v>
      </c>
      <c r="AI4" s="90" t="s">
        <v>43</v>
      </c>
      <c r="AJ4" s="91"/>
      <c r="AK4" s="91" t="s">
        <v>44</v>
      </c>
      <c r="AL4" s="91"/>
      <c r="AM4" s="41"/>
      <c r="AN4" s="41"/>
      <c r="AO4" s="41"/>
      <c r="AP4" s="41"/>
      <c r="AQ4" s="103"/>
      <c r="AR4" s="101" t="s">
        <v>45</v>
      </c>
      <c r="AS4" s="101" t="s">
        <v>46</v>
      </c>
      <c r="AT4" s="101" t="s">
        <v>47</v>
      </c>
      <c r="AU4" s="102"/>
      <c r="AV4" s="102"/>
      <c r="AW4" s="102"/>
      <c r="AX4" s="102"/>
      <c r="AY4" s="110"/>
    </row>
    <row r="5" s="4" customFormat="1" ht="42" customHeight="1" spans="1:50">
      <c r="A5" s="42" t="s">
        <v>48</v>
      </c>
      <c r="B5" s="43"/>
      <c r="C5" s="44"/>
      <c r="D5" s="44"/>
      <c r="E5" s="44"/>
      <c r="F5" s="44"/>
      <c r="G5" s="44"/>
      <c r="H5" s="44"/>
      <c r="I5" s="68"/>
      <c r="J5" s="69">
        <f>SUM(J6+J33+J69+J81)</f>
        <v>12503196</v>
      </c>
      <c r="K5" s="69"/>
      <c r="L5" s="69"/>
      <c r="M5" s="69"/>
      <c r="N5" s="69"/>
      <c r="O5" s="69"/>
      <c r="P5" s="69"/>
      <c r="Q5" s="69">
        <f>SUM(Q6+Q33+Q69+Q81)</f>
        <v>1065380</v>
      </c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104">
        <f>SUM(AQ6+AQ33+AQ69+AQ81)</f>
        <v>4059360</v>
      </c>
      <c r="AR5" s="104">
        <f>SUM(AR6+AR33+AR69+AR81)</f>
        <v>1819895</v>
      </c>
      <c r="AS5" s="104">
        <f>SUM(AS6+AS33+AS69+AS81)</f>
        <v>1642845</v>
      </c>
      <c r="AT5" s="104">
        <f>SUM(AT6+AT33)</f>
        <v>177050</v>
      </c>
      <c r="AU5" s="102"/>
      <c r="AV5" s="102"/>
      <c r="AW5" s="102"/>
      <c r="AX5" s="111"/>
    </row>
    <row r="6" s="5" customFormat="1" ht="42" customHeight="1" spans="1:50">
      <c r="A6" s="45" t="s">
        <v>49</v>
      </c>
      <c r="B6" s="46" t="s">
        <v>50</v>
      </c>
      <c r="C6" s="46"/>
      <c r="D6" s="46"/>
      <c r="E6" s="46"/>
      <c r="F6" s="46"/>
      <c r="G6" s="46"/>
      <c r="H6" s="46"/>
      <c r="I6" s="46"/>
      <c r="J6" s="69">
        <f>SUM(J7+J20+J22+J30)</f>
        <v>3377002</v>
      </c>
      <c r="K6" s="41"/>
      <c r="L6" s="41"/>
      <c r="M6" s="41"/>
      <c r="N6" s="41"/>
      <c r="O6" s="41"/>
      <c r="P6" s="41"/>
      <c r="Q6" s="69">
        <f>SUM(Q7+Q22+Q30)</f>
        <v>270980</v>
      </c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104">
        <f>SUM(AQ7+AQ20+AQ22+AQ30)</f>
        <v>1554510</v>
      </c>
      <c r="AR6" s="104">
        <f>SUM(AR7+AR20+AR22+AR30)</f>
        <v>951345</v>
      </c>
      <c r="AS6" s="104">
        <f>SUM(AS7+AS20+AS22+AS30)</f>
        <v>801345</v>
      </c>
      <c r="AT6" s="104">
        <f>SUM(AT7+AT20+AT22+AT30)</f>
        <v>150000</v>
      </c>
      <c r="AU6" s="41"/>
      <c r="AV6" s="41"/>
      <c r="AW6" s="41"/>
      <c r="AX6" s="112"/>
    </row>
    <row r="7" s="5" customFormat="1" ht="42" customHeight="1" spans="1:50">
      <c r="A7" s="47" t="s">
        <v>51</v>
      </c>
      <c r="B7" s="46" t="s">
        <v>52</v>
      </c>
      <c r="C7" s="46"/>
      <c r="D7" s="46"/>
      <c r="E7" s="46"/>
      <c r="F7" s="46"/>
      <c r="G7" s="46"/>
      <c r="H7" s="46"/>
      <c r="I7" s="46"/>
      <c r="J7" s="69">
        <f>SUM(J8:J19)</f>
        <v>1996591</v>
      </c>
      <c r="K7" s="41"/>
      <c r="L7" s="41"/>
      <c r="M7" s="41"/>
      <c r="N7" s="41"/>
      <c r="O7" s="41"/>
      <c r="P7" s="41"/>
      <c r="Q7" s="69">
        <f>SUM(Q8:Q19)</f>
        <v>142880</v>
      </c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104">
        <f>SUM(AQ8:AQ19)</f>
        <v>914710</v>
      </c>
      <c r="AR7" s="104">
        <f>SUM(AR8:AR19)</f>
        <v>647945</v>
      </c>
      <c r="AS7" s="104">
        <f>SUM(AS8:AS19)</f>
        <v>647945</v>
      </c>
      <c r="AT7" s="104"/>
      <c r="AU7" s="41"/>
      <c r="AV7" s="41"/>
      <c r="AW7" s="41"/>
      <c r="AX7" s="112"/>
    </row>
    <row r="8" s="5" customFormat="1" ht="40" customHeight="1" spans="1:50">
      <c r="A8" s="48">
        <v>1</v>
      </c>
      <c r="B8" s="49">
        <v>1</v>
      </c>
      <c r="C8" s="50"/>
      <c r="D8" s="51" t="s">
        <v>53</v>
      </c>
      <c r="E8" s="51"/>
      <c r="F8" s="49" t="s">
        <v>54</v>
      </c>
      <c r="G8" s="49" t="s">
        <v>55</v>
      </c>
      <c r="H8" s="49" t="s">
        <v>56</v>
      </c>
      <c r="I8" s="51" t="s">
        <v>57</v>
      </c>
      <c r="J8" s="70">
        <v>727900</v>
      </c>
      <c r="K8" s="70"/>
      <c r="L8" s="70"/>
      <c r="M8" s="70"/>
      <c r="N8" s="70"/>
      <c r="O8" s="70"/>
      <c r="P8" s="70">
        <v>2022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105">
        <v>400000</v>
      </c>
      <c r="AR8" s="70">
        <f>SUM(AS8:AT8)</f>
        <v>400000</v>
      </c>
      <c r="AS8" s="70">
        <v>400000</v>
      </c>
      <c r="AT8" s="105"/>
      <c r="AU8" s="48"/>
      <c r="AV8" s="53" t="s">
        <v>58</v>
      </c>
      <c r="AW8" s="53" t="s">
        <v>59</v>
      </c>
      <c r="AX8" s="51"/>
    </row>
    <row r="9" s="5" customFormat="1" ht="82" customHeight="1" spans="1:50">
      <c r="A9" s="48">
        <v>2</v>
      </c>
      <c r="B9" s="49">
        <v>2</v>
      </c>
      <c r="C9" s="50"/>
      <c r="D9" s="51" t="s">
        <v>60</v>
      </c>
      <c r="E9" s="51" t="e">
        <v>#N/A</v>
      </c>
      <c r="F9" s="49" t="s">
        <v>54</v>
      </c>
      <c r="G9" s="49" t="s">
        <v>61</v>
      </c>
      <c r="H9" s="49" t="s">
        <v>62</v>
      </c>
      <c r="I9" s="51" t="s">
        <v>63</v>
      </c>
      <c r="J9" s="49">
        <v>703700</v>
      </c>
      <c r="K9" s="58"/>
      <c r="L9" s="49"/>
      <c r="M9" s="58"/>
      <c r="N9" s="49"/>
      <c r="O9" s="49"/>
      <c r="P9" s="49">
        <v>2021.06</v>
      </c>
      <c r="Q9" s="88">
        <v>20000</v>
      </c>
      <c r="R9" s="49"/>
      <c r="S9" s="49"/>
      <c r="T9" s="49"/>
      <c r="U9" s="49"/>
      <c r="V9" s="49"/>
      <c r="W9" s="49"/>
      <c r="X9" s="49"/>
      <c r="Y9" s="49"/>
      <c r="Z9" s="58"/>
      <c r="AA9" s="58"/>
      <c r="AB9" s="58"/>
      <c r="AC9" s="49"/>
      <c r="AD9" s="49"/>
      <c r="AE9" s="58"/>
      <c r="AF9" s="49"/>
      <c r="AG9" s="49"/>
      <c r="AH9" s="92"/>
      <c r="AI9" s="93"/>
      <c r="AJ9" s="94"/>
      <c r="AK9" s="94"/>
      <c r="AL9" s="94"/>
      <c r="AM9" s="58"/>
      <c r="AN9" s="58"/>
      <c r="AO9" s="58"/>
      <c r="AP9" s="58"/>
      <c r="AQ9" s="70">
        <v>250000</v>
      </c>
      <c r="AR9" s="70">
        <v>100000</v>
      </c>
      <c r="AS9" s="70">
        <v>100000</v>
      </c>
      <c r="AT9" s="70"/>
      <c r="AU9" s="53"/>
      <c r="AV9" s="53" t="s">
        <v>64</v>
      </c>
      <c r="AW9" s="53" t="s">
        <v>65</v>
      </c>
      <c r="AX9" s="51"/>
    </row>
    <row r="10" s="5" customFormat="1" ht="55" customHeight="1" spans="1:50">
      <c r="A10" s="48">
        <v>3</v>
      </c>
      <c r="B10" s="49">
        <v>3</v>
      </c>
      <c r="C10" s="50"/>
      <c r="D10" s="52" t="s">
        <v>66</v>
      </c>
      <c r="E10" s="49"/>
      <c r="F10" s="53" t="s">
        <v>67</v>
      </c>
      <c r="G10" s="53" t="s">
        <v>68</v>
      </c>
      <c r="H10" s="53" t="s">
        <v>69</v>
      </c>
      <c r="I10" s="52" t="s">
        <v>70</v>
      </c>
      <c r="J10" s="71">
        <v>155000</v>
      </c>
      <c r="K10" s="72"/>
      <c r="L10" s="55"/>
      <c r="M10" s="55"/>
      <c r="N10" s="55">
        <v>121355</v>
      </c>
      <c r="O10" s="73"/>
      <c r="P10" s="74"/>
      <c r="Q10" s="81">
        <v>20000</v>
      </c>
      <c r="R10" s="49"/>
      <c r="S10" s="49"/>
      <c r="T10" s="49"/>
      <c r="U10" s="49">
        <v>3000</v>
      </c>
      <c r="V10" s="49">
        <v>11300</v>
      </c>
      <c r="W10" s="49">
        <v>120</v>
      </c>
      <c r="X10" s="49" t="s">
        <v>71</v>
      </c>
      <c r="Y10" s="49">
        <v>2023.12</v>
      </c>
      <c r="Z10" s="58" t="s">
        <v>72</v>
      </c>
      <c r="AA10" s="58" t="s">
        <v>73</v>
      </c>
      <c r="AB10" s="58" t="s">
        <v>74</v>
      </c>
      <c r="AC10" s="49"/>
      <c r="AD10" s="49" t="s">
        <v>75</v>
      </c>
      <c r="AE10" s="58"/>
      <c r="AF10" s="49"/>
      <c r="AG10" s="49"/>
      <c r="AH10" s="92">
        <v>1</v>
      </c>
      <c r="AI10" s="93"/>
      <c r="AJ10" s="94" t="s">
        <v>74</v>
      </c>
      <c r="AK10" s="94"/>
      <c r="AL10" s="94" t="s">
        <v>76</v>
      </c>
      <c r="AM10" s="58" t="s">
        <v>77</v>
      </c>
      <c r="AN10" s="58"/>
      <c r="AO10" s="58">
        <v>11300</v>
      </c>
      <c r="AP10" s="58">
        <v>3000</v>
      </c>
      <c r="AQ10" s="70">
        <v>53000</v>
      </c>
      <c r="AR10" s="70">
        <f>SUM(AS10:AT10)</f>
        <v>33000</v>
      </c>
      <c r="AS10" s="79">
        <v>33000</v>
      </c>
      <c r="AT10" s="70"/>
      <c r="AU10" s="53"/>
      <c r="AV10" s="71" t="s">
        <v>78</v>
      </c>
      <c r="AW10" s="53" t="s">
        <v>79</v>
      </c>
      <c r="AX10" s="51"/>
    </row>
    <row r="11" s="5" customFormat="1" ht="55" customHeight="1" spans="1:50">
      <c r="A11" s="48">
        <v>4</v>
      </c>
      <c r="B11" s="49">
        <v>4</v>
      </c>
      <c r="C11" s="50"/>
      <c r="D11" s="54" t="s">
        <v>80</v>
      </c>
      <c r="E11" s="55"/>
      <c r="F11" s="55" t="s">
        <v>67</v>
      </c>
      <c r="G11" s="56" t="s">
        <v>76</v>
      </c>
      <c r="H11" s="56" t="s">
        <v>81</v>
      </c>
      <c r="I11" s="75" t="s">
        <v>82</v>
      </c>
      <c r="J11" s="76">
        <v>102838</v>
      </c>
      <c r="K11" s="72">
        <f>L11+M11</f>
        <v>0</v>
      </c>
      <c r="L11" s="55"/>
      <c r="M11" s="55"/>
      <c r="N11" s="77">
        <v>61000</v>
      </c>
      <c r="O11" s="77"/>
      <c r="P11" s="77"/>
      <c r="Q11" s="77">
        <v>30000</v>
      </c>
      <c r="R11" s="49"/>
      <c r="S11" s="49"/>
      <c r="T11" s="49"/>
      <c r="U11" s="49"/>
      <c r="V11" s="49"/>
      <c r="W11" s="49"/>
      <c r="X11" s="53"/>
      <c r="Y11" s="49"/>
      <c r="Z11" s="53"/>
      <c r="AA11" s="53"/>
      <c r="AB11" s="53"/>
      <c r="AC11" s="53"/>
      <c r="AD11" s="53"/>
      <c r="AE11" s="53"/>
      <c r="AF11" s="53"/>
      <c r="AG11" s="95"/>
      <c r="AH11" s="96"/>
      <c r="AI11" s="97"/>
      <c r="AJ11" s="49"/>
      <c r="AK11" s="49"/>
      <c r="AL11" s="49"/>
      <c r="AM11" s="49"/>
      <c r="AN11" s="98"/>
      <c r="AO11" s="98"/>
      <c r="AP11" s="98"/>
      <c r="AQ11" s="53">
        <v>60601</v>
      </c>
      <c r="AR11" s="71">
        <v>30000</v>
      </c>
      <c r="AS11" s="71">
        <v>30000</v>
      </c>
      <c r="AT11" s="71"/>
      <c r="AU11" s="71" t="s">
        <v>83</v>
      </c>
      <c r="AV11" s="71" t="s">
        <v>84</v>
      </c>
      <c r="AW11" s="53" t="s">
        <v>85</v>
      </c>
      <c r="AX11" s="51"/>
    </row>
    <row r="12" s="5" customFormat="1" ht="49" customHeight="1" spans="1:50">
      <c r="A12" s="48">
        <v>5</v>
      </c>
      <c r="B12" s="49">
        <v>5</v>
      </c>
      <c r="C12" s="50"/>
      <c r="D12" s="52" t="s">
        <v>86</v>
      </c>
      <c r="E12" s="49" t="s">
        <v>67</v>
      </c>
      <c r="F12" s="53" t="s">
        <v>67</v>
      </c>
      <c r="G12" s="53" t="s">
        <v>87</v>
      </c>
      <c r="H12" s="53" t="s">
        <v>88</v>
      </c>
      <c r="I12" s="52" t="s">
        <v>89</v>
      </c>
      <c r="J12" s="71">
        <v>83000</v>
      </c>
      <c r="K12" s="72"/>
      <c r="L12" s="72">
        <v>20000</v>
      </c>
      <c r="M12" s="55"/>
      <c r="N12" s="55"/>
      <c r="O12" s="55"/>
      <c r="P12" s="78"/>
      <c r="Q12" s="71">
        <v>20000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53">
        <v>60000</v>
      </c>
      <c r="AR12" s="70">
        <v>20000</v>
      </c>
      <c r="AS12" s="79">
        <v>20000</v>
      </c>
      <c r="AT12" s="49"/>
      <c r="AU12" s="49"/>
      <c r="AV12" s="53" t="s">
        <v>90</v>
      </c>
      <c r="AW12" s="53" t="s">
        <v>91</v>
      </c>
      <c r="AX12" s="51"/>
    </row>
    <row r="13" s="5" customFormat="1" ht="51" customHeight="1" spans="1:50">
      <c r="A13" s="48">
        <v>6</v>
      </c>
      <c r="B13" s="49">
        <v>6</v>
      </c>
      <c r="C13" s="50"/>
      <c r="D13" s="52" t="s">
        <v>92</v>
      </c>
      <c r="E13" s="49"/>
      <c r="F13" s="53" t="s">
        <v>67</v>
      </c>
      <c r="G13" s="53" t="s">
        <v>68</v>
      </c>
      <c r="H13" s="53" t="s">
        <v>93</v>
      </c>
      <c r="I13" s="52" t="s">
        <v>94</v>
      </c>
      <c r="J13" s="71">
        <v>77700</v>
      </c>
      <c r="K13" s="72">
        <f>L13+M13</f>
        <v>12618</v>
      </c>
      <c r="L13" s="72">
        <v>12618</v>
      </c>
      <c r="M13" s="55"/>
      <c r="N13" s="55">
        <v>67000</v>
      </c>
      <c r="O13" s="55"/>
      <c r="P13" s="79"/>
      <c r="Q13" s="71">
        <v>10700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70">
        <v>8000</v>
      </c>
      <c r="AR13" s="70">
        <f>SUM(AS13:AT13)</f>
        <v>5000</v>
      </c>
      <c r="AS13" s="79">
        <v>5000</v>
      </c>
      <c r="AT13" s="49"/>
      <c r="AU13" s="49"/>
      <c r="AV13" s="53" t="s">
        <v>78</v>
      </c>
      <c r="AW13" s="53" t="s">
        <v>79</v>
      </c>
      <c r="AX13" s="51"/>
    </row>
    <row r="14" s="5" customFormat="1" ht="51" customHeight="1" spans="1:50">
      <c r="A14" s="48">
        <v>7</v>
      </c>
      <c r="B14" s="49">
        <v>7</v>
      </c>
      <c r="C14" s="49"/>
      <c r="D14" s="51" t="s">
        <v>95</v>
      </c>
      <c r="E14" s="49"/>
      <c r="F14" s="51" t="s">
        <v>67</v>
      </c>
      <c r="G14" s="51" t="s">
        <v>96</v>
      </c>
      <c r="H14" s="49" t="s">
        <v>69</v>
      </c>
      <c r="I14" s="51" t="s">
        <v>97</v>
      </c>
      <c r="J14" s="58">
        <v>53000</v>
      </c>
      <c r="K14" s="48">
        <f>L14+M14</f>
        <v>0</v>
      </c>
      <c r="L14" s="48"/>
      <c r="M14" s="48"/>
      <c r="N14" s="48">
        <v>25000</v>
      </c>
      <c r="O14" s="48"/>
      <c r="P14" s="58"/>
      <c r="Q14" s="58">
        <v>15000</v>
      </c>
      <c r="R14" s="48">
        <v>5000</v>
      </c>
      <c r="S14" s="48">
        <v>5000</v>
      </c>
      <c r="T14" s="48">
        <v>5000</v>
      </c>
      <c r="U14" s="48">
        <v>5000</v>
      </c>
      <c r="V14" s="48">
        <v>0</v>
      </c>
      <c r="W14" s="48">
        <v>125</v>
      </c>
      <c r="X14" s="48" t="s">
        <v>98</v>
      </c>
      <c r="Y14" s="48" t="s">
        <v>99</v>
      </c>
      <c r="Z14" s="48" t="s">
        <v>100</v>
      </c>
      <c r="AA14" s="48" t="s">
        <v>101</v>
      </c>
      <c r="AB14" s="48" t="s">
        <v>102</v>
      </c>
      <c r="AC14" s="48"/>
      <c r="AD14" s="48" t="s">
        <v>103</v>
      </c>
      <c r="AE14" s="48"/>
      <c r="AF14" s="48"/>
      <c r="AG14" s="48"/>
      <c r="AH14" s="48">
        <v>1</v>
      </c>
      <c r="AI14" s="48"/>
      <c r="AJ14" s="48" t="s">
        <v>102</v>
      </c>
      <c r="AK14" s="48"/>
      <c r="AL14" s="48" t="s">
        <v>96</v>
      </c>
      <c r="AM14" s="48" t="s">
        <v>67</v>
      </c>
      <c r="AN14" s="48"/>
      <c r="AO14" s="48">
        <f>J14</f>
        <v>53000</v>
      </c>
      <c r="AP14" s="48">
        <f>Q14</f>
        <v>15000</v>
      </c>
      <c r="AQ14" s="70">
        <v>26000</v>
      </c>
      <c r="AR14" s="58">
        <v>26000</v>
      </c>
      <c r="AS14" s="58">
        <v>26000</v>
      </c>
      <c r="AT14" s="58"/>
      <c r="AU14" s="106"/>
      <c r="AV14" s="88" t="s">
        <v>104</v>
      </c>
      <c r="AW14" s="53" t="s">
        <v>105</v>
      </c>
      <c r="AX14" s="51"/>
    </row>
    <row r="15" s="5" customFormat="1" ht="51" customHeight="1" spans="1:50">
      <c r="A15" s="48">
        <v>8</v>
      </c>
      <c r="B15" s="49">
        <v>8</v>
      </c>
      <c r="C15" s="50"/>
      <c r="D15" s="57" t="s">
        <v>106</v>
      </c>
      <c r="E15" s="55"/>
      <c r="F15" s="55" t="s">
        <v>67</v>
      </c>
      <c r="G15" s="56" t="s">
        <v>76</v>
      </c>
      <c r="H15" s="56" t="s">
        <v>81</v>
      </c>
      <c r="I15" s="75" t="s">
        <v>107</v>
      </c>
      <c r="J15" s="76">
        <v>26501</v>
      </c>
      <c r="K15" s="72">
        <f>L15+M15</f>
        <v>0</v>
      </c>
      <c r="L15" s="55"/>
      <c r="M15" s="55"/>
      <c r="N15" s="77">
        <v>14500</v>
      </c>
      <c r="O15" s="77"/>
      <c r="P15" s="77"/>
      <c r="Q15" s="58">
        <v>7000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70">
        <v>9409</v>
      </c>
      <c r="AR15" s="71">
        <v>7000</v>
      </c>
      <c r="AS15" s="71">
        <v>7000</v>
      </c>
      <c r="AT15" s="71"/>
      <c r="AU15" s="71" t="s">
        <v>83</v>
      </c>
      <c r="AV15" s="71" t="s">
        <v>84</v>
      </c>
      <c r="AW15" s="53" t="s">
        <v>85</v>
      </c>
      <c r="AX15" s="51"/>
    </row>
    <row r="16" s="5" customFormat="1" ht="52" customHeight="1" spans="1:50">
      <c r="A16" s="48">
        <v>9</v>
      </c>
      <c r="B16" s="49">
        <v>9</v>
      </c>
      <c r="C16" s="50"/>
      <c r="D16" s="51" t="s">
        <v>108</v>
      </c>
      <c r="E16" s="58"/>
      <c r="F16" s="49" t="s">
        <v>67</v>
      </c>
      <c r="G16" s="49" t="s">
        <v>76</v>
      </c>
      <c r="H16" s="49" t="s">
        <v>81</v>
      </c>
      <c r="I16" s="51" t="s">
        <v>109</v>
      </c>
      <c r="J16" s="76">
        <v>26352</v>
      </c>
      <c r="K16" s="72">
        <f>L16+M16</f>
        <v>0</v>
      </c>
      <c r="L16" s="55"/>
      <c r="M16" s="55"/>
      <c r="N16" s="77">
        <v>15100</v>
      </c>
      <c r="O16" s="77"/>
      <c r="P16" s="77"/>
      <c r="Q16" s="77">
        <v>8000</v>
      </c>
      <c r="R16" s="49">
        <v>2100</v>
      </c>
      <c r="S16" s="49">
        <v>2650</v>
      </c>
      <c r="T16" s="49">
        <v>3300</v>
      </c>
      <c r="U16" s="49">
        <v>2650</v>
      </c>
      <c r="V16" s="49">
        <v>20000</v>
      </c>
      <c r="W16" s="49">
        <v>980</v>
      </c>
      <c r="X16" s="53" t="s">
        <v>110</v>
      </c>
      <c r="Y16" s="49">
        <v>2021.12</v>
      </c>
      <c r="Z16" s="53" t="s">
        <v>111</v>
      </c>
      <c r="AA16" s="53" t="s">
        <v>112</v>
      </c>
      <c r="AB16" s="53" t="s">
        <v>74</v>
      </c>
      <c r="AC16" s="53" t="s">
        <v>113</v>
      </c>
      <c r="AD16" s="53" t="s">
        <v>114</v>
      </c>
      <c r="AE16" s="53" t="s">
        <v>115</v>
      </c>
      <c r="AF16" s="53"/>
      <c r="AG16" s="95"/>
      <c r="AH16" s="96">
        <v>1</v>
      </c>
      <c r="AI16" s="97"/>
      <c r="AJ16" s="49" t="s">
        <v>74</v>
      </c>
      <c r="AK16" s="49"/>
      <c r="AL16" s="49" t="s">
        <v>68</v>
      </c>
      <c r="AM16" s="49" t="s">
        <v>67</v>
      </c>
      <c r="AN16" s="98"/>
      <c r="AO16" s="98">
        <f>J16</f>
        <v>26352</v>
      </c>
      <c r="AP16" s="98">
        <f>Q16</f>
        <v>8000</v>
      </c>
      <c r="AQ16" s="48">
        <v>9700</v>
      </c>
      <c r="AR16" s="70">
        <f>SUM(AS16:AT16)</f>
        <v>8000</v>
      </c>
      <c r="AS16" s="71">
        <v>8000</v>
      </c>
      <c r="AT16" s="71"/>
      <c r="AU16" s="71" t="s">
        <v>116</v>
      </c>
      <c r="AV16" s="71" t="s">
        <v>117</v>
      </c>
      <c r="AW16" s="53" t="s">
        <v>85</v>
      </c>
      <c r="AX16" s="51"/>
    </row>
    <row r="17" s="5" customFormat="1" ht="52" customHeight="1" spans="1:50">
      <c r="A17" s="48">
        <v>10</v>
      </c>
      <c r="B17" s="49">
        <v>10</v>
      </c>
      <c r="C17" s="50"/>
      <c r="D17" s="51" t="s">
        <v>118</v>
      </c>
      <c r="E17" s="58"/>
      <c r="F17" s="49" t="s">
        <v>77</v>
      </c>
      <c r="G17" s="49" t="s">
        <v>76</v>
      </c>
      <c r="H17" s="49" t="s">
        <v>119</v>
      </c>
      <c r="I17" s="54" t="s">
        <v>120</v>
      </c>
      <c r="J17" s="55">
        <v>18000</v>
      </c>
      <c r="K17" s="72">
        <f>L17+M17</f>
        <v>0</v>
      </c>
      <c r="L17" s="55"/>
      <c r="M17" s="55"/>
      <c r="N17" s="55"/>
      <c r="O17" s="55" t="s">
        <v>121</v>
      </c>
      <c r="P17" s="80" t="s">
        <v>122</v>
      </c>
      <c r="Q17" s="55">
        <v>3000</v>
      </c>
      <c r="R17" s="49">
        <v>2100</v>
      </c>
      <c r="S17" s="49">
        <v>1900</v>
      </c>
      <c r="T17" s="49">
        <v>2000</v>
      </c>
      <c r="U17" s="49">
        <v>2000</v>
      </c>
      <c r="V17" s="49">
        <v>10000</v>
      </c>
      <c r="W17" s="49">
        <v>0</v>
      </c>
      <c r="X17" s="49" t="s">
        <v>123</v>
      </c>
      <c r="Y17" s="49">
        <v>2022.04</v>
      </c>
      <c r="Z17" s="58" t="s">
        <v>124</v>
      </c>
      <c r="AA17" s="58" t="s">
        <v>73</v>
      </c>
      <c r="AB17" s="58" t="s">
        <v>74</v>
      </c>
      <c r="AC17" s="49"/>
      <c r="AD17" s="49" t="s">
        <v>125</v>
      </c>
      <c r="AE17" s="58" t="s">
        <v>126</v>
      </c>
      <c r="AF17" s="49"/>
      <c r="AG17" s="49"/>
      <c r="AH17" s="92">
        <v>1</v>
      </c>
      <c r="AI17" s="93"/>
      <c r="AJ17" s="94" t="s">
        <v>74</v>
      </c>
      <c r="AK17" s="94"/>
      <c r="AL17" s="94" t="s">
        <v>76</v>
      </c>
      <c r="AM17" s="58" t="s">
        <v>67</v>
      </c>
      <c r="AN17" s="58"/>
      <c r="AO17" s="58">
        <v>26352</v>
      </c>
      <c r="AP17" s="58">
        <v>8000</v>
      </c>
      <c r="AQ17" s="48">
        <v>18000</v>
      </c>
      <c r="AR17" s="70">
        <f>SUM(AS17:AT17)</f>
        <v>3000</v>
      </c>
      <c r="AS17" s="55">
        <v>3000</v>
      </c>
      <c r="AT17" s="55"/>
      <c r="AU17" s="55" t="s">
        <v>116</v>
      </c>
      <c r="AV17" s="55" t="s">
        <v>117</v>
      </c>
      <c r="AW17" s="53" t="s">
        <v>85</v>
      </c>
      <c r="AX17" s="51"/>
    </row>
    <row r="18" s="5" customFormat="1" ht="52" customHeight="1" spans="1:50">
      <c r="A18" s="48">
        <v>11</v>
      </c>
      <c r="B18" s="49">
        <v>11</v>
      </c>
      <c r="C18" s="50"/>
      <c r="D18" s="52" t="s">
        <v>127</v>
      </c>
      <c r="E18" s="58"/>
      <c r="F18" s="53" t="s">
        <v>67</v>
      </c>
      <c r="G18" s="53" t="s">
        <v>87</v>
      </c>
      <c r="H18" s="53" t="s">
        <v>128</v>
      </c>
      <c r="I18" s="52" t="s">
        <v>129</v>
      </c>
      <c r="J18" s="71">
        <v>11300</v>
      </c>
      <c r="K18" s="74"/>
      <c r="L18" s="81">
        <v>6180</v>
      </c>
      <c r="M18" s="55"/>
      <c r="N18" s="55"/>
      <c r="O18" s="55"/>
      <c r="P18" s="74"/>
      <c r="Q18" s="81">
        <v>6180</v>
      </c>
      <c r="R18" s="49"/>
      <c r="S18" s="49"/>
      <c r="T18" s="49"/>
      <c r="U18" s="49"/>
      <c r="V18" s="49"/>
      <c r="W18" s="49"/>
      <c r="X18" s="49"/>
      <c r="Y18" s="49"/>
      <c r="Z18" s="58"/>
      <c r="AA18" s="58"/>
      <c r="AB18" s="58"/>
      <c r="AC18" s="49"/>
      <c r="AD18" s="49"/>
      <c r="AE18" s="58"/>
      <c r="AF18" s="49"/>
      <c r="AG18" s="49"/>
      <c r="AH18" s="92"/>
      <c r="AI18" s="93"/>
      <c r="AJ18" s="94"/>
      <c r="AK18" s="94"/>
      <c r="AL18" s="94"/>
      <c r="AM18" s="58"/>
      <c r="AN18" s="58"/>
      <c r="AO18" s="58"/>
      <c r="AP18" s="58"/>
      <c r="AQ18" s="48">
        <v>8000</v>
      </c>
      <c r="AR18" s="70">
        <v>6180</v>
      </c>
      <c r="AS18" s="79">
        <v>6180</v>
      </c>
      <c r="AT18" s="55"/>
      <c r="AU18" s="55"/>
      <c r="AV18" s="71" t="s">
        <v>90</v>
      </c>
      <c r="AW18" s="53" t="s">
        <v>91</v>
      </c>
      <c r="AX18" s="51"/>
    </row>
    <row r="19" s="5" customFormat="1" ht="64" customHeight="1" spans="1:50">
      <c r="A19" s="48">
        <v>12</v>
      </c>
      <c r="B19" s="49">
        <v>12</v>
      </c>
      <c r="C19" s="50"/>
      <c r="D19" s="51" t="s">
        <v>130</v>
      </c>
      <c r="E19" s="58"/>
      <c r="F19" s="49" t="s">
        <v>77</v>
      </c>
      <c r="G19" s="49" t="s">
        <v>76</v>
      </c>
      <c r="H19" s="49" t="s">
        <v>119</v>
      </c>
      <c r="I19" s="54" t="s">
        <v>131</v>
      </c>
      <c r="J19" s="55">
        <v>11300</v>
      </c>
      <c r="K19" s="72">
        <f>L19+M19</f>
        <v>0</v>
      </c>
      <c r="L19" s="55"/>
      <c r="M19" s="55"/>
      <c r="N19" s="55"/>
      <c r="O19" s="55" t="s">
        <v>132</v>
      </c>
      <c r="P19" s="80" t="s">
        <v>133</v>
      </c>
      <c r="Q19" s="55">
        <v>3000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53">
        <v>12000</v>
      </c>
      <c r="AR19" s="70">
        <f>SUM(AS19:AT19)</f>
        <v>9765</v>
      </c>
      <c r="AS19" s="55">
        <v>9765</v>
      </c>
      <c r="AT19" s="55"/>
      <c r="AU19" s="55" t="s">
        <v>83</v>
      </c>
      <c r="AV19" s="55" t="s">
        <v>134</v>
      </c>
      <c r="AW19" s="53" t="s">
        <v>85</v>
      </c>
      <c r="AX19" s="51"/>
    </row>
    <row r="20" s="5" customFormat="1" ht="42" customHeight="1" spans="1:50">
      <c r="A20" s="47" t="s">
        <v>135</v>
      </c>
      <c r="B20" s="46" t="s">
        <v>136</v>
      </c>
      <c r="C20" s="46"/>
      <c r="D20" s="46"/>
      <c r="E20" s="46"/>
      <c r="F20" s="46"/>
      <c r="G20" s="46"/>
      <c r="H20" s="46"/>
      <c r="I20" s="46"/>
      <c r="J20" s="45">
        <f>SUM(J21)</f>
        <v>65511</v>
      </c>
      <c r="K20" s="45"/>
      <c r="L20" s="45"/>
      <c r="M20" s="45"/>
      <c r="N20" s="45"/>
      <c r="O20" s="45"/>
      <c r="P20" s="45"/>
      <c r="Q20" s="45">
        <f>SUM(Q21)</f>
        <v>0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107">
        <v>20000</v>
      </c>
      <c r="AR20" s="45">
        <f>SUM(AR21)</f>
        <v>5000</v>
      </c>
      <c r="AS20" s="45">
        <f>SUM(AS21)</f>
        <v>5000</v>
      </c>
      <c r="AT20" s="45"/>
      <c r="AU20" s="49"/>
      <c r="AV20" s="49"/>
      <c r="AW20" s="49"/>
      <c r="AX20" s="51"/>
    </row>
    <row r="21" s="5" customFormat="1" ht="48" customHeight="1" spans="1:50">
      <c r="A21" s="48">
        <v>13</v>
      </c>
      <c r="B21" s="49">
        <v>1</v>
      </c>
      <c r="C21" s="50"/>
      <c r="D21" s="51" t="s">
        <v>137</v>
      </c>
      <c r="E21" s="58" t="s">
        <v>138</v>
      </c>
      <c r="F21" s="49" t="s">
        <v>54</v>
      </c>
      <c r="G21" s="49" t="s">
        <v>139</v>
      </c>
      <c r="H21" s="49" t="s">
        <v>140</v>
      </c>
      <c r="I21" s="51" t="s">
        <v>141</v>
      </c>
      <c r="J21" s="49">
        <v>65511</v>
      </c>
      <c r="K21" s="49"/>
      <c r="L21" s="49"/>
      <c r="M21" s="49"/>
      <c r="N21" s="58"/>
      <c r="O21" s="49"/>
      <c r="P21" s="49">
        <v>2022</v>
      </c>
      <c r="Q21" s="49"/>
      <c r="R21" s="49"/>
      <c r="S21" s="49"/>
      <c r="T21" s="49"/>
      <c r="U21" s="49"/>
      <c r="V21" s="49"/>
      <c r="W21" s="49"/>
      <c r="X21" s="49" t="s">
        <v>142</v>
      </c>
      <c r="Y21" s="49"/>
      <c r="Z21" s="58" t="s">
        <v>143</v>
      </c>
      <c r="AA21" s="58" t="s">
        <v>144</v>
      </c>
      <c r="AB21" s="58" t="s">
        <v>145</v>
      </c>
      <c r="AC21" s="49"/>
      <c r="AD21" s="49"/>
      <c r="AE21" s="58"/>
      <c r="AF21" s="49"/>
      <c r="AG21" s="49"/>
      <c r="AH21" s="92">
        <v>1</v>
      </c>
      <c r="AI21" s="93"/>
      <c r="AJ21" s="94" t="s">
        <v>145</v>
      </c>
      <c r="AK21" s="94" t="s">
        <v>146</v>
      </c>
      <c r="AL21" s="94" t="s">
        <v>139</v>
      </c>
      <c r="AM21" s="58" t="s">
        <v>54</v>
      </c>
      <c r="AN21" s="58"/>
      <c r="AO21" s="58">
        <v>65511</v>
      </c>
      <c r="AP21" s="58">
        <v>0</v>
      </c>
      <c r="AQ21" s="70">
        <v>20000</v>
      </c>
      <c r="AR21" s="70">
        <f>SUM(AS21:AT21)</f>
        <v>5000</v>
      </c>
      <c r="AS21" s="70">
        <v>5000</v>
      </c>
      <c r="AT21" s="70"/>
      <c r="AU21" s="53" t="s">
        <v>147</v>
      </c>
      <c r="AV21" s="53" t="s">
        <v>148</v>
      </c>
      <c r="AW21" s="53" t="s">
        <v>149</v>
      </c>
      <c r="AX21" s="51"/>
    </row>
    <row r="22" s="5" customFormat="1" ht="42" customHeight="1" spans="1:50">
      <c r="A22" s="47" t="s">
        <v>150</v>
      </c>
      <c r="B22" s="46" t="s">
        <v>151</v>
      </c>
      <c r="C22" s="46"/>
      <c r="D22" s="46"/>
      <c r="E22" s="46"/>
      <c r="F22" s="46"/>
      <c r="G22" s="46"/>
      <c r="H22" s="46"/>
      <c r="I22" s="46"/>
      <c r="J22" s="47">
        <f>SUM(J23:J29)</f>
        <v>1165900</v>
      </c>
      <c r="K22" s="47"/>
      <c r="L22" s="47"/>
      <c r="M22" s="47"/>
      <c r="N22" s="47"/>
      <c r="O22" s="47"/>
      <c r="P22" s="47"/>
      <c r="Q22" s="47">
        <f>SUM(Q23:Q29)</f>
        <v>116100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>
        <f>SUM(AQ23:AQ29)</f>
        <v>609800</v>
      </c>
      <c r="AR22" s="47">
        <f>SUM(AR23:AR29)</f>
        <v>288400</v>
      </c>
      <c r="AS22" s="47">
        <f>SUM(AS23:AS29)</f>
        <v>138400</v>
      </c>
      <c r="AT22" s="47">
        <f>SUM(AT23:AT29)</f>
        <v>150000</v>
      </c>
      <c r="AU22" s="49"/>
      <c r="AV22" s="49"/>
      <c r="AW22" s="49"/>
      <c r="AX22" s="51"/>
    </row>
    <row r="23" s="6" customFormat="1" ht="59" customHeight="1" spans="1:50">
      <c r="A23" s="49">
        <v>14</v>
      </c>
      <c r="B23" s="49">
        <v>1</v>
      </c>
      <c r="C23" s="51"/>
      <c r="D23" s="51" t="s">
        <v>152</v>
      </c>
      <c r="E23" s="51" t="str">
        <f>VLOOKUP(D23,[3]Sheet1!A:B,2,FALSE)</f>
        <v>彭  洪</v>
      </c>
      <c r="F23" s="49" t="s">
        <v>77</v>
      </c>
      <c r="G23" s="49" t="s">
        <v>96</v>
      </c>
      <c r="H23" s="49" t="s">
        <v>153</v>
      </c>
      <c r="I23" s="51" t="s">
        <v>154</v>
      </c>
      <c r="J23" s="49">
        <v>350000</v>
      </c>
      <c r="K23" s="49">
        <f>L23+M23</f>
        <v>120000</v>
      </c>
      <c r="L23" s="49">
        <v>60000</v>
      </c>
      <c r="M23" s="49">
        <v>60000</v>
      </c>
      <c r="N23" s="49"/>
      <c r="O23" s="49" t="s">
        <v>155</v>
      </c>
      <c r="P23" s="49">
        <v>2021.02</v>
      </c>
      <c r="Q23" s="49">
        <v>50000</v>
      </c>
      <c r="R23" s="49">
        <v>4000</v>
      </c>
      <c r="S23" s="49">
        <v>10000</v>
      </c>
      <c r="T23" s="49">
        <v>20000</v>
      </c>
      <c r="U23" s="49">
        <v>16000</v>
      </c>
      <c r="V23" s="49">
        <v>35000</v>
      </c>
      <c r="W23" s="49">
        <v>230</v>
      </c>
      <c r="X23" s="49" t="s">
        <v>156</v>
      </c>
      <c r="Y23" s="49">
        <v>2025.12</v>
      </c>
      <c r="Z23" s="49" t="s">
        <v>157</v>
      </c>
      <c r="AA23" s="49" t="s">
        <v>101</v>
      </c>
      <c r="AB23" s="49" t="s">
        <v>158</v>
      </c>
      <c r="AC23" s="49" t="s">
        <v>159</v>
      </c>
      <c r="AD23" s="49" t="s">
        <v>160</v>
      </c>
      <c r="AE23" s="49" t="s">
        <v>155</v>
      </c>
      <c r="AF23" s="49"/>
      <c r="AG23" s="49"/>
      <c r="AH23" s="49">
        <v>1</v>
      </c>
      <c r="AI23" s="49"/>
      <c r="AJ23" s="49" t="s">
        <v>158</v>
      </c>
      <c r="AK23" s="49" t="s">
        <v>146</v>
      </c>
      <c r="AL23" s="49" t="s">
        <v>96</v>
      </c>
      <c r="AM23" s="49" t="s">
        <v>77</v>
      </c>
      <c r="AN23" s="49">
        <v>1</v>
      </c>
      <c r="AO23" s="49">
        <f>J23</f>
        <v>350000</v>
      </c>
      <c r="AP23" s="49">
        <f>Q23</f>
        <v>50000</v>
      </c>
      <c r="AQ23" s="70">
        <v>60000</v>
      </c>
      <c r="AR23" s="49">
        <v>15000</v>
      </c>
      <c r="AS23" s="49">
        <v>15000</v>
      </c>
      <c r="AT23" s="49"/>
      <c r="AU23" s="108" t="s">
        <v>161</v>
      </c>
      <c r="AV23" s="49" t="s">
        <v>162</v>
      </c>
      <c r="AW23" s="49" t="s">
        <v>105</v>
      </c>
      <c r="AX23" s="51"/>
    </row>
    <row r="24" s="6" customFormat="1" ht="52" customHeight="1" spans="1:50">
      <c r="A24" s="49">
        <v>15</v>
      </c>
      <c r="B24" s="49">
        <v>2</v>
      </c>
      <c r="C24" s="51"/>
      <c r="D24" s="51" t="s">
        <v>163</v>
      </c>
      <c r="E24" s="51"/>
      <c r="F24" s="49" t="s">
        <v>67</v>
      </c>
      <c r="G24" s="49" t="s">
        <v>87</v>
      </c>
      <c r="H24" s="49" t="s">
        <v>164</v>
      </c>
      <c r="I24" s="51" t="s">
        <v>165</v>
      </c>
      <c r="J24" s="49">
        <v>320000</v>
      </c>
      <c r="K24" s="49"/>
      <c r="L24" s="49"/>
      <c r="M24" s="49"/>
      <c r="N24" s="49">
        <v>230000</v>
      </c>
      <c r="O24" s="49"/>
      <c r="P24" s="49"/>
      <c r="Q24" s="49">
        <v>5000</v>
      </c>
      <c r="R24" s="49"/>
      <c r="S24" s="49"/>
      <c r="T24" s="49"/>
      <c r="U24" s="49"/>
      <c r="V24" s="49"/>
      <c r="W24" s="49"/>
      <c r="X24" s="49" t="s">
        <v>166</v>
      </c>
      <c r="Y24" s="49"/>
      <c r="Z24" s="49" t="s">
        <v>167</v>
      </c>
      <c r="AA24" s="49" t="s">
        <v>168</v>
      </c>
      <c r="AB24" s="49" t="s">
        <v>158</v>
      </c>
      <c r="AC24" s="49"/>
      <c r="AD24" s="49"/>
      <c r="AE24" s="49"/>
      <c r="AF24" s="49" t="s">
        <v>169</v>
      </c>
      <c r="AG24" s="49"/>
      <c r="AH24" s="49">
        <v>1</v>
      </c>
      <c r="AI24" s="49"/>
      <c r="AJ24" s="49" t="s">
        <v>158</v>
      </c>
      <c r="AK24" s="49"/>
      <c r="AL24" s="49" t="s">
        <v>168</v>
      </c>
      <c r="AM24" s="49" t="s">
        <v>67</v>
      </c>
      <c r="AN24" s="49"/>
      <c r="AO24" s="49">
        <v>320000</v>
      </c>
      <c r="AP24" s="49">
        <v>5000</v>
      </c>
      <c r="AQ24" s="48">
        <v>200000</v>
      </c>
      <c r="AR24" s="49">
        <f>SUM(AS24:AT24)</f>
        <v>20000</v>
      </c>
      <c r="AS24" s="49">
        <v>20000</v>
      </c>
      <c r="AT24" s="49"/>
      <c r="AU24" s="108"/>
      <c r="AV24" s="49" t="s">
        <v>170</v>
      </c>
      <c r="AW24" s="49" t="s">
        <v>168</v>
      </c>
      <c r="AX24" s="51" t="s">
        <v>171</v>
      </c>
    </row>
    <row r="25" s="6" customFormat="1" ht="60" customHeight="1" spans="1:50">
      <c r="A25" s="49">
        <v>16</v>
      </c>
      <c r="B25" s="49">
        <v>3</v>
      </c>
      <c r="C25" s="51"/>
      <c r="D25" s="51" t="s">
        <v>172</v>
      </c>
      <c r="E25" s="51" t="str">
        <f>VLOOKUP(D25,[4]Sheet1!A:B,2,FALSE)</f>
        <v>彭  洪</v>
      </c>
      <c r="F25" s="49" t="s">
        <v>67</v>
      </c>
      <c r="G25" s="49" t="s">
        <v>87</v>
      </c>
      <c r="H25" s="49" t="s">
        <v>88</v>
      </c>
      <c r="I25" s="51" t="s">
        <v>173</v>
      </c>
      <c r="J25" s="48">
        <v>286000</v>
      </c>
      <c r="K25" s="48"/>
      <c r="L25" s="48">
        <v>11000</v>
      </c>
      <c r="M25" s="48"/>
      <c r="N25" s="48">
        <v>5000</v>
      </c>
      <c r="O25" s="48"/>
      <c r="P25" s="48"/>
      <c r="Q25" s="48">
        <v>11000</v>
      </c>
      <c r="R25" s="49">
        <v>3000</v>
      </c>
      <c r="S25" s="49">
        <v>6000</v>
      </c>
      <c r="T25" s="49">
        <v>6000</v>
      </c>
      <c r="U25" s="49">
        <v>5000</v>
      </c>
      <c r="V25" s="49"/>
      <c r="W25" s="49"/>
      <c r="X25" s="49" t="s">
        <v>174</v>
      </c>
      <c r="Y25" s="49"/>
      <c r="Z25" s="49" t="s">
        <v>175</v>
      </c>
      <c r="AA25" s="49" t="s">
        <v>176</v>
      </c>
      <c r="AB25" s="49" t="s">
        <v>158</v>
      </c>
      <c r="AC25" s="49"/>
      <c r="AD25" s="49"/>
      <c r="AE25" s="49"/>
      <c r="AF25" s="49"/>
      <c r="AG25" s="49"/>
      <c r="AH25" s="49">
        <v>1</v>
      </c>
      <c r="AI25" s="49"/>
      <c r="AJ25" s="49" t="s">
        <v>158</v>
      </c>
      <c r="AK25" s="49" t="s">
        <v>146</v>
      </c>
      <c r="AL25" s="49" t="s">
        <v>176</v>
      </c>
      <c r="AM25" s="49" t="s">
        <v>67</v>
      </c>
      <c r="AN25" s="49"/>
      <c r="AO25" s="49">
        <f>J25</f>
        <v>286000</v>
      </c>
      <c r="AP25" s="49">
        <f>Q25</f>
        <v>11000</v>
      </c>
      <c r="AQ25" s="48">
        <v>200000</v>
      </c>
      <c r="AR25" s="48">
        <v>200000</v>
      </c>
      <c r="AS25" s="48">
        <v>50000</v>
      </c>
      <c r="AT25" s="48">
        <v>150000</v>
      </c>
      <c r="AU25" s="109"/>
      <c r="AV25" s="49" t="s">
        <v>177</v>
      </c>
      <c r="AW25" s="49" t="s">
        <v>176</v>
      </c>
      <c r="AX25" s="51" t="s">
        <v>178</v>
      </c>
    </row>
    <row r="26" s="6" customFormat="1" ht="62" customHeight="1" spans="1:50">
      <c r="A26" s="49">
        <v>17</v>
      </c>
      <c r="B26" s="49">
        <v>4</v>
      </c>
      <c r="C26" s="51"/>
      <c r="D26" s="51" t="s">
        <v>179</v>
      </c>
      <c r="E26" s="51" t="e">
        <f>VLOOKUP(D26,[5]Sheet1!B$1:C$65536,2,FALSE)</f>
        <v>#N/A</v>
      </c>
      <c r="F26" s="49" t="s">
        <v>77</v>
      </c>
      <c r="G26" s="49" t="s">
        <v>87</v>
      </c>
      <c r="H26" s="49" t="s">
        <v>119</v>
      </c>
      <c r="I26" s="51" t="s">
        <v>180</v>
      </c>
      <c r="J26" s="49">
        <v>120000</v>
      </c>
      <c r="K26" s="49">
        <v>2021.1</v>
      </c>
      <c r="L26" s="49">
        <v>15000</v>
      </c>
      <c r="M26" s="49"/>
      <c r="N26" s="49"/>
      <c r="O26" s="49"/>
      <c r="P26" s="82">
        <v>2021.1</v>
      </c>
      <c r="Q26" s="49">
        <v>15000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8">
        <v>120000</v>
      </c>
      <c r="AR26" s="49">
        <v>30000</v>
      </c>
      <c r="AS26" s="49">
        <v>30000</v>
      </c>
      <c r="AT26" s="49"/>
      <c r="AU26" s="49"/>
      <c r="AV26" s="49" t="s">
        <v>181</v>
      </c>
      <c r="AW26" s="49" t="s">
        <v>91</v>
      </c>
      <c r="AX26" s="51"/>
    </row>
    <row r="27" s="6" customFormat="1" ht="66" customHeight="1" spans="1:50">
      <c r="A27" s="49">
        <v>18</v>
      </c>
      <c r="B27" s="49">
        <v>5</v>
      </c>
      <c r="C27" s="51"/>
      <c r="D27" s="51" t="s">
        <v>182</v>
      </c>
      <c r="E27" s="51"/>
      <c r="F27" s="49" t="s">
        <v>77</v>
      </c>
      <c r="G27" s="49" t="s">
        <v>183</v>
      </c>
      <c r="H27" s="49" t="s">
        <v>184</v>
      </c>
      <c r="I27" s="51" t="s">
        <v>185</v>
      </c>
      <c r="J27" s="49">
        <v>50000</v>
      </c>
      <c r="K27" s="49">
        <v>0</v>
      </c>
      <c r="L27" s="49">
        <v>0</v>
      </c>
      <c r="M27" s="49"/>
      <c r="N27" s="49"/>
      <c r="O27" s="49" t="s">
        <v>186</v>
      </c>
      <c r="P27" s="48">
        <v>2021.06</v>
      </c>
      <c r="Q27" s="49">
        <v>12500</v>
      </c>
      <c r="R27" s="49"/>
      <c r="S27" s="49">
        <v>500</v>
      </c>
      <c r="T27" s="49">
        <v>6000</v>
      </c>
      <c r="U27" s="49">
        <v>6000</v>
      </c>
      <c r="V27" s="49"/>
      <c r="W27" s="49">
        <v>3</v>
      </c>
      <c r="X27" s="49" t="s">
        <v>187</v>
      </c>
      <c r="Y27" s="49">
        <v>2022.12</v>
      </c>
      <c r="Z27" s="49" t="s">
        <v>188</v>
      </c>
      <c r="AA27" s="49" t="s">
        <v>189</v>
      </c>
      <c r="AB27" s="49" t="s">
        <v>158</v>
      </c>
      <c r="AC27" s="49"/>
      <c r="AD27" s="49" t="s">
        <v>190</v>
      </c>
      <c r="AE27" s="49"/>
      <c r="AF27" s="49" t="s">
        <v>191</v>
      </c>
      <c r="AG27" s="49" t="s">
        <v>192</v>
      </c>
      <c r="AH27" s="49">
        <v>1</v>
      </c>
      <c r="AI27" s="49"/>
      <c r="AJ27" s="49" t="s">
        <v>158</v>
      </c>
      <c r="AK27" s="49"/>
      <c r="AL27" s="49" t="s">
        <v>183</v>
      </c>
      <c r="AM27" s="49" t="s">
        <v>77</v>
      </c>
      <c r="AN27" s="49"/>
      <c r="AO27" s="49">
        <v>50000</v>
      </c>
      <c r="AP27" s="49">
        <v>12500</v>
      </c>
      <c r="AQ27" s="53">
        <v>8000</v>
      </c>
      <c r="AR27" s="49">
        <f>SUM(AS27:AT27)</f>
        <v>2000</v>
      </c>
      <c r="AS27" s="49">
        <v>2000</v>
      </c>
      <c r="AT27" s="49"/>
      <c r="AU27" s="49" t="s">
        <v>193</v>
      </c>
      <c r="AV27" s="49" t="s">
        <v>188</v>
      </c>
      <c r="AW27" s="49" t="s">
        <v>194</v>
      </c>
      <c r="AX27" s="51"/>
    </row>
    <row r="28" s="6" customFormat="1" ht="64" customHeight="1" spans="1:50">
      <c r="A28" s="49">
        <v>19</v>
      </c>
      <c r="B28" s="49">
        <v>6</v>
      </c>
      <c r="C28" s="51"/>
      <c r="D28" s="51" t="s">
        <v>195</v>
      </c>
      <c r="E28" s="51"/>
      <c r="F28" s="49" t="s">
        <v>67</v>
      </c>
      <c r="G28" s="49" t="s">
        <v>196</v>
      </c>
      <c r="H28" s="49" t="s">
        <v>128</v>
      </c>
      <c r="I28" s="51" t="s">
        <v>197</v>
      </c>
      <c r="J28" s="48">
        <v>23100</v>
      </c>
      <c r="K28" s="48">
        <v>0</v>
      </c>
      <c r="L28" s="48"/>
      <c r="M28" s="48"/>
      <c r="N28" s="48">
        <v>8000</v>
      </c>
      <c r="O28" s="48"/>
      <c r="P28" s="48"/>
      <c r="Q28" s="48">
        <v>15100</v>
      </c>
      <c r="R28" s="48">
        <v>3100</v>
      </c>
      <c r="S28" s="48">
        <v>4000</v>
      </c>
      <c r="T28" s="48">
        <v>4000</v>
      </c>
      <c r="U28" s="48">
        <v>4000</v>
      </c>
      <c r="V28" s="48"/>
      <c r="W28" s="48"/>
      <c r="X28" s="48" t="s">
        <v>198</v>
      </c>
      <c r="Y28" s="48">
        <v>2021.12</v>
      </c>
      <c r="Z28" s="48" t="s">
        <v>199</v>
      </c>
      <c r="AA28" s="48" t="s">
        <v>176</v>
      </c>
      <c r="AB28" s="48" t="s">
        <v>158</v>
      </c>
      <c r="AC28" s="48" t="s">
        <v>113</v>
      </c>
      <c r="AD28" s="48"/>
      <c r="AE28" s="48"/>
      <c r="AF28" s="48"/>
      <c r="AG28" s="48"/>
      <c r="AH28" s="48">
        <v>1</v>
      </c>
      <c r="AI28" s="48"/>
      <c r="AJ28" s="48" t="s">
        <v>158</v>
      </c>
      <c r="AK28" s="48"/>
      <c r="AL28" s="48" t="s">
        <v>176</v>
      </c>
      <c r="AM28" s="48" t="s">
        <v>67</v>
      </c>
      <c r="AN28" s="48"/>
      <c r="AO28" s="48">
        <v>23100</v>
      </c>
      <c r="AP28" s="48">
        <v>15100</v>
      </c>
      <c r="AQ28" s="53">
        <v>13400</v>
      </c>
      <c r="AR28" s="48">
        <v>13000</v>
      </c>
      <c r="AS28" s="48">
        <v>13000</v>
      </c>
      <c r="AT28" s="48"/>
      <c r="AU28" s="49"/>
      <c r="AV28" s="49" t="s">
        <v>200</v>
      </c>
      <c r="AW28" s="49" t="s">
        <v>176</v>
      </c>
      <c r="AX28" s="51"/>
    </row>
    <row r="29" s="6" customFormat="1" ht="64" customHeight="1" spans="1:50">
      <c r="A29" s="49">
        <v>20</v>
      </c>
      <c r="B29" s="49">
        <v>7</v>
      </c>
      <c r="C29" s="51"/>
      <c r="D29" s="51" t="s">
        <v>201</v>
      </c>
      <c r="E29" s="51"/>
      <c r="F29" s="49" t="s">
        <v>77</v>
      </c>
      <c r="G29" s="49" t="s">
        <v>139</v>
      </c>
      <c r="H29" s="49" t="s">
        <v>184</v>
      </c>
      <c r="I29" s="51" t="s">
        <v>202</v>
      </c>
      <c r="J29" s="48">
        <v>16800</v>
      </c>
      <c r="K29" s="48">
        <v>0</v>
      </c>
      <c r="L29" s="48"/>
      <c r="M29" s="48"/>
      <c r="N29" s="48"/>
      <c r="O29" s="48" t="s">
        <v>203</v>
      </c>
      <c r="P29" s="48">
        <v>2021.02</v>
      </c>
      <c r="Q29" s="48">
        <v>7500</v>
      </c>
      <c r="R29" s="48">
        <v>2000</v>
      </c>
      <c r="S29" s="48">
        <v>1500</v>
      </c>
      <c r="T29" s="48">
        <v>2000</v>
      </c>
      <c r="U29" s="48">
        <v>2000</v>
      </c>
      <c r="V29" s="48">
        <v>10000</v>
      </c>
      <c r="W29" s="48"/>
      <c r="X29" s="48" t="s">
        <v>204</v>
      </c>
      <c r="Y29" s="48" t="s">
        <v>205</v>
      </c>
      <c r="Z29" s="48" t="s">
        <v>206</v>
      </c>
      <c r="AA29" s="48" t="s">
        <v>144</v>
      </c>
      <c r="AB29" s="48" t="s">
        <v>158</v>
      </c>
      <c r="AC29" s="48"/>
      <c r="AD29" s="48" t="s">
        <v>207</v>
      </c>
      <c r="AE29" s="48" t="s">
        <v>208</v>
      </c>
      <c r="AF29" s="48"/>
      <c r="AG29" s="48">
        <v>1</v>
      </c>
      <c r="AH29" s="48">
        <v>1</v>
      </c>
      <c r="AI29" s="48"/>
      <c r="AJ29" s="48" t="s">
        <v>158</v>
      </c>
      <c r="AK29" s="48"/>
      <c r="AL29" s="48" t="s">
        <v>139</v>
      </c>
      <c r="AM29" s="48" t="s">
        <v>77</v>
      </c>
      <c r="AN29" s="48"/>
      <c r="AO29" s="48">
        <v>16800</v>
      </c>
      <c r="AP29" s="48">
        <v>7500</v>
      </c>
      <c r="AQ29" s="70">
        <v>8400</v>
      </c>
      <c r="AR29" s="48">
        <f>SUM(AS29:AT29)</f>
        <v>8400</v>
      </c>
      <c r="AS29" s="48">
        <v>8400</v>
      </c>
      <c r="AT29" s="48"/>
      <c r="AU29" s="49" t="s">
        <v>147</v>
      </c>
      <c r="AV29" s="49" t="s">
        <v>209</v>
      </c>
      <c r="AW29" s="49" t="s">
        <v>149</v>
      </c>
      <c r="AX29" s="51"/>
    </row>
    <row r="30" s="5" customFormat="1" ht="42" customHeight="1" spans="1:50">
      <c r="A30" s="47" t="s">
        <v>210</v>
      </c>
      <c r="B30" s="46" t="s">
        <v>211</v>
      </c>
      <c r="C30" s="46"/>
      <c r="D30" s="46"/>
      <c r="E30" s="46"/>
      <c r="F30" s="46"/>
      <c r="G30" s="46"/>
      <c r="H30" s="46"/>
      <c r="I30" s="46"/>
      <c r="J30" s="47">
        <f>SUM(J31:J32)</f>
        <v>149000</v>
      </c>
      <c r="K30" s="47"/>
      <c r="L30" s="47"/>
      <c r="M30" s="47"/>
      <c r="N30" s="47"/>
      <c r="O30" s="47"/>
      <c r="P30" s="48"/>
      <c r="Q30" s="47">
        <f>SUM(Q31:Q32)</f>
        <v>12000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>
        <f>SUM(AQ31:AQ32)</f>
        <v>10000</v>
      </c>
      <c r="AR30" s="47">
        <f>SUM(AR31:AR32)</f>
        <v>10000</v>
      </c>
      <c r="AS30" s="47">
        <f>SUM(AS31:AS32)</f>
        <v>10000</v>
      </c>
      <c r="AT30" s="47"/>
      <c r="AU30" s="49"/>
      <c r="AV30" s="49"/>
      <c r="AW30" s="49"/>
      <c r="AX30" s="51"/>
    </row>
    <row r="31" s="5" customFormat="1" ht="53" customHeight="1" spans="1:50">
      <c r="A31" s="48">
        <v>21</v>
      </c>
      <c r="B31" s="49">
        <v>1</v>
      </c>
      <c r="C31" s="50"/>
      <c r="D31" s="51" t="s">
        <v>212</v>
      </c>
      <c r="E31" s="49" t="str">
        <f>VLOOKUP(D31,[2]Sheet1!A:B,2,FALSE)</f>
        <v>唐容华</v>
      </c>
      <c r="F31" s="49" t="s">
        <v>67</v>
      </c>
      <c r="G31" s="59" t="s">
        <v>213</v>
      </c>
      <c r="H31" s="59" t="s">
        <v>214</v>
      </c>
      <c r="I31" s="51" t="s">
        <v>215</v>
      </c>
      <c r="J31" s="48">
        <v>100000</v>
      </c>
      <c r="K31" s="48">
        <f>L31+M31</f>
        <v>0</v>
      </c>
      <c r="L31" s="48"/>
      <c r="M31" s="48"/>
      <c r="N31" s="48">
        <v>12000</v>
      </c>
      <c r="O31" s="48"/>
      <c r="P31" s="48"/>
      <c r="Q31" s="48">
        <v>8000</v>
      </c>
      <c r="R31" s="48">
        <v>3000</v>
      </c>
      <c r="S31" s="48">
        <v>3000</v>
      </c>
      <c r="T31" s="48">
        <v>2000</v>
      </c>
      <c r="U31" s="48"/>
      <c r="V31" s="48"/>
      <c r="W31" s="48"/>
      <c r="X31" s="48" t="s">
        <v>216</v>
      </c>
      <c r="Y31" s="48">
        <v>2021.09</v>
      </c>
      <c r="Z31" s="48" t="s">
        <v>217</v>
      </c>
      <c r="AA31" s="48" t="s">
        <v>218</v>
      </c>
      <c r="AB31" s="48" t="s">
        <v>219</v>
      </c>
      <c r="AC31" s="48"/>
      <c r="AD31" s="48" t="s">
        <v>220</v>
      </c>
      <c r="AE31" s="48"/>
      <c r="AF31" s="48"/>
      <c r="AG31" s="48" t="s">
        <v>221</v>
      </c>
      <c r="AH31" s="48">
        <v>1</v>
      </c>
      <c r="AI31" s="48"/>
      <c r="AJ31" s="48" t="s">
        <v>219</v>
      </c>
      <c r="AK31" s="48" t="s">
        <v>146</v>
      </c>
      <c r="AL31" s="48" t="s">
        <v>222</v>
      </c>
      <c r="AM31" s="48" t="s">
        <v>67</v>
      </c>
      <c r="AN31" s="48"/>
      <c r="AO31" s="48">
        <f>J31</f>
        <v>100000</v>
      </c>
      <c r="AP31" s="48">
        <f>Q31</f>
        <v>8000</v>
      </c>
      <c r="AQ31" s="70">
        <v>5000</v>
      </c>
      <c r="AR31" s="48">
        <f>SUM(AS31:AT31)</f>
        <v>5000</v>
      </c>
      <c r="AS31" s="48">
        <v>5000</v>
      </c>
      <c r="AT31" s="48"/>
      <c r="AU31" s="48" t="s">
        <v>223</v>
      </c>
      <c r="AV31" s="53" t="s">
        <v>217</v>
      </c>
      <c r="AW31" s="53" t="s">
        <v>224</v>
      </c>
      <c r="AX31" s="51"/>
    </row>
    <row r="32" s="5" customFormat="1" ht="59" customHeight="1" spans="1:50">
      <c r="A32" s="48">
        <v>22</v>
      </c>
      <c r="B32" s="49">
        <v>2</v>
      </c>
      <c r="C32" s="50"/>
      <c r="D32" s="60" t="s">
        <v>225</v>
      </c>
      <c r="E32" s="49"/>
      <c r="F32" s="61" t="s">
        <v>67</v>
      </c>
      <c r="G32" s="61" t="s">
        <v>213</v>
      </c>
      <c r="H32" s="62" t="s">
        <v>93</v>
      </c>
      <c r="I32" s="83" t="s">
        <v>226</v>
      </c>
      <c r="J32" s="48">
        <v>49000</v>
      </c>
      <c r="K32" s="48"/>
      <c r="L32" s="48"/>
      <c r="M32" s="48"/>
      <c r="N32" s="48">
        <v>45000</v>
      </c>
      <c r="O32" s="48"/>
      <c r="P32" s="48"/>
      <c r="Q32" s="48">
        <v>4000</v>
      </c>
      <c r="R32" s="48"/>
      <c r="S32" s="48"/>
      <c r="T32" s="48"/>
      <c r="U32" s="48"/>
      <c r="V32" s="48"/>
      <c r="W32" s="48"/>
      <c r="X32" s="48" t="s">
        <v>227</v>
      </c>
      <c r="Y32" s="48"/>
      <c r="Z32" s="48" t="s">
        <v>228</v>
      </c>
      <c r="AA32" s="48" t="s">
        <v>218</v>
      </c>
      <c r="AB32" s="48" t="s">
        <v>219</v>
      </c>
      <c r="AC32" s="48" t="s">
        <v>113</v>
      </c>
      <c r="AD32" s="48"/>
      <c r="AE32" s="48"/>
      <c r="AF32" s="48"/>
      <c r="AG32" s="48"/>
      <c r="AH32" s="48">
        <v>1</v>
      </c>
      <c r="AI32" s="48"/>
      <c r="AJ32" s="48" t="s">
        <v>219</v>
      </c>
      <c r="AK32" s="48"/>
      <c r="AL32" s="48" t="s">
        <v>222</v>
      </c>
      <c r="AM32" s="48" t="s">
        <v>67</v>
      </c>
      <c r="AN32" s="48"/>
      <c r="AO32" s="48">
        <f>J32</f>
        <v>49000</v>
      </c>
      <c r="AP32" s="48">
        <f>Q32</f>
        <v>4000</v>
      </c>
      <c r="AQ32" s="48">
        <v>5000</v>
      </c>
      <c r="AR32" s="48">
        <f>SUM(AS32:AT32)</f>
        <v>5000</v>
      </c>
      <c r="AS32" s="48">
        <v>5000</v>
      </c>
      <c r="AT32" s="48"/>
      <c r="AU32" s="48" t="s">
        <v>223</v>
      </c>
      <c r="AV32" s="53" t="s">
        <v>229</v>
      </c>
      <c r="AW32" s="53" t="s">
        <v>224</v>
      </c>
      <c r="AX32" s="51"/>
    </row>
    <row r="33" s="5" customFormat="1" ht="42" customHeight="1" spans="1:50">
      <c r="A33" s="45" t="s">
        <v>230</v>
      </c>
      <c r="B33" s="46" t="s">
        <v>231</v>
      </c>
      <c r="C33" s="46"/>
      <c r="D33" s="46"/>
      <c r="E33" s="46"/>
      <c r="F33" s="46"/>
      <c r="G33" s="46"/>
      <c r="H33" s="46"/>
      <c r="I33" s="46"/>
      <c r="J33" s="47">
        <f>SUM(J34+J44+J51+J56)</f>
        <v>8033994</v>
      </c>
      <c r="K33" s="47"/>
      <c r="L33" s="47"/>
      <c r="M33" s="47"/>
      <c r="N33" s="47"/>
      <c r="O33" s="47"/>
      <c r="P33" s="48"/>
      <c r="Q33" s="47">
        <f>SUM(Q34+Q44+Q51+Q56)</f>
        <v>588400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>
        <f>SUM(AQ34+AQ44+AQ51+AQ56)</f>
        <v>2006850</v>
      </c>
      <c r="AR33" s="47">
        <f>SUM(AR34+AR44+AR51+AR56)</f>
        <v>659550</v>
      </c>
      <c r="AS33" s="47">
        <f>SUM(AS34+AS44+AS51+AS56)</f>
        <v>632500</v>
      </c>
      <c r="AT33" s="47">
        <f>SUM(AT34+AT56)</f>
        <v>27050</v>
      </c>
      <c r="AU33" s="49"/>
      <c r="AV33" s="49"/>
      <c r="AW33" s="49"/>
      <c r="AX33" s="51"/>
    </row>
    <row r="34" s="5" customFormat="1" ht="42" customHeight="1" spans="1:50">
      <c r="A34" s="47" t="s">
        <v>51</v>
      </c>
      <c r="B34" s="46" t="s">
        <v>232</v>
      </c>
      <c r="C34" s="46"/>
      <c r="D34" s="46"/>
      <c r="E34" s="46"/>
      <c r="F34" s="46"/>
      <c r="G34" s="46"/>
      <c r="H34" s="46"/>
      <c r="I34" s="46"/>
      <c r="J34" s="47">
        <f>SUM(J35:J43)</f>
        <v>2552000</v>
      </c>
      <c r="K34" s="47"/>
      <c r="L34" s="47"/>
      <c r="M34" s="47"/>
      <c r="N34" s="47"/>
      <c r="O34" s="47"/>
      <c r="P34" s="48"/>
      <c r="Q34" s="47">
        <f>SUM(Q35:Q43)</f>
        <v>253000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>
        <f>SUM(AQ35:AQ43)</f>
        <v>346950</v>
      </c>
      <c r="AR34" s="47">
        <f>SUM(AR35:AR43)</f>
        <v>245050</v>
      </c>
      <c r="AS34" s="47">
        <f>SUM(AS35:AS43)</f>
        <v>226000</v>
      </c>
      <c r="AT34" s="47">
        <f>SUM(AT35:AT43)</f>
        <v>19050</v>
      </c>
      <c r="AU34" s="49"/>
      <c r="AV34" s="49"/>
      <c r="AW34" s="49"/>
      <c r="AX34" s="51"/>
    </row>
    <row r="35" s="5" customFormat="1" ht="58" customHeight="1" spans="1:50">
      <c r="A35" s="48">
        <v>23</v>
      </c>
      <c r="B35" s="49">
        <v>1</v>
      </c>
      <c r="C35" s="50"/>
      <c r="D35" s="52" t="s">
        <v>233</v>
      </c>
      <c r="E35" s="49"/>
      <c r="F35" s="53" t="s">
        <v>67</v>
      </c>
      <c r="G35" s="53" t="s">
        <v>68</v>
      </c>
      <c r="H35" s="53" t="s">
        <v>234</v>
      </c>
      <c r="I35" s="52" t="s">
        <v>235</v>
      </c>
      <c r="J35" s="48">
        <v>500000</v>
      </c>
      <c r="K35" s="48">
        <f>L35+M35</f>
        <v>6503</v>
      </c>
      <c r="L35" s="48">
        <v>1370</v>
      </c>
      <c r="M35" s="48">
        <v>5133</v>
      </c>
      <c r="N35" s="48">
        <v>170000</v>
      </c>
      <c r="O35" s="48"/>
      <c r="P35" s="48"/>
      <c r="Q35" s="48">
        <v>70000</v>
      </c>
      <c r="R35" s="48">
        <v>12500</v>
      </c>
      <c r="S35" s="48">
        <v>23500</v>
      </c>
      <c r="T35" s="48">
        <v>22550</v>
      </c>
      <c r="U35" s="48">
        <v>11450</v>
      </c>
      <c r="V35" s="48"/>
      <c r="W35" s="48"/>
      <c r="X35" s="48" t="s">
        <v>236</v>
      </c>
      <c r="Y35" s="48">
        <v>2023.12</v>
      </c>
      <c r="Z35" s="48" t="s">
        <v>237</v>
      </c>
      <c r="AA35" s="48" t="s">
        <v>112</v>
      </c>
      <c r="AB35" s="48" t="s">
        <v>238</v>
      </c>
      <c r="AC35" s="48"/>
      <c r="AD35" s="48" t="s">
        <v>239</v>
      </c>
      <c r="AE35" s="48" t="s">
        <v>240</v>
      </c>
      <c r="AF35" s="48" t="s">
        <v>241</v>
      </c>
      <c r="AG35" s="48" t="s">
        <v>67</v>
      </c>
      <c r="AH35" s="48"/>
      <c r="AI35" s="48"/>
      <c r="AJ35" s="48"/>
      <c r="AK35" s="48"/>
      <c r="AL35" s="48"/>
      <c r="AM35" s="48"/>
      <c r="AN35" s="48"/>
      <c r="AO35" s="48"/>
      <c r="AP35" s="48"/>
      <c r="AQ35" s="53">
        <v>2000</v>
      </c>
      <c r="AR35" s="48">
        <f t="shared" ref="AR35:AR39" si="0">SUM(AS35:AT35)</f>
        <v>20000</v>
      </c>
      <c r="AS35" s="48">
        <v>20000</v>
      </c>
      <c r="AT35" s="48"/>
      <c r="AU35" s="48"/>
      <c r="AV35" s="53" t="s">
        <v>237</v>
      </c>
      <c r="AW35" s="53" t="s">
        <v>79</v>
      </c>
      <c r="AX35" s="113"/>
    </row>
    <row r="36" s="5" customFormat="1" ht="75" customHeight="1" spans="1:50">
      <c r="A36" s="48">
        <v>24</v>
      </c>
      <c r="B36" s="49">
        <v>2</v>
      </c>
      <c r="C36" s="50"/>
      <c r="D36" s="51" t="s">
        <v>242</v>
      </c>
      <c r="E36" s="58" t="s">
        <v>243</v>
      </c>
      <c r="F36" s="49" t="s">
        <v>67</v>
      </c>
      <c r="G36" s="49" t="s">
        <v>244</v>
      </c>
      <c r="H36" s="49" t="s">
        <v>245</v>
      </c>
      <c r="I36" s="51" t="s">
        <v>246</v>
      </c>
      <c r="J36" s="48">
        <v>500000</v>
      </c>
      <c r="K36" s="48">
        <v>0</v>
      </c>
      <c r="L36" s="48"/>
      <c r="M36" s="48"/>
      <c r="N36" s="48">
        <v>230000</v>
      </c>
      <c r="O36" s="48"/>
      <c r="P36" s="48"/>
      <c r="Q36" s="48">
        <v>15000</v>
      </c>
      <c r="R36" s="48">
        <v>3500</v>
      </c>
      <c r="S36" s="48">
        <v>4000</v>
      </c>
      <c r="T36" s="48">
        <v>4000</v>
      </c>
      <c r="U36" s="48">
        <v>3500</v>
      </c>
      <c r="V36" s="48"/>
      <c r="W36" s="48"/>
      <c r="X36" s="48" t="s">
        <v>247</v>
      </c>
      <c r="Y36" s="48">
        <v>2024.12</v>
      </c>
      <c r="Z36" s="48" t="s">
        <v>248</v>
      </c>
      <c r="AA36" s="48" t="s">
        <v>249</v>
      </c>
      <c r="AB36" s="48" t="s">
        <v>238</v>
      </c>
      <c r="AC36" s="48"/>
      <c r="AD36" s="48" t="s">
        <v>250</v>
      </c>
      <c r="AE36" s="48" t="s">
        <v>251</v>
      </c>
      <c r="AF36" s="48"/>
      <c r="AG36" s="48"/>
      <c r="AH36" s="48">
        <v>1</v>
      </c>
      <c r="AI36" s="48"/>
      <c r="AJ36" s="48" t="s">
        <v>238</v>
      </c>
      <c r="AK36" s="48" t="s">
        <v>146</v>
      </c>
      <c r="AL36" s="48" t="s">
        <v>244</v>
      </c>
      <c r="AM36" s="48" t="s">
        <v>67</v>
      </c>
      <c r="AN36" s="48"/>
      <c r="AO36" s="48">
        <v>500000</v>
      </c>
      <c r="AP36" s="48">
        <v>15000</v>
      </c>
      <c r="AQ36" s="53">
        <v>15000</v>
      </c>
      <c r="AR36" s="48">
        <f t="shared" si="0"/>
        <v>15000</v>
      </c>
      <c r="AS36" s="48">
        <v>15000</v>
      </c>
      <c r="AT36" s="48"/>
      <c r="AU36" s="53"/>
      <c r="AV36" s="53" t="s">
        <v>252</v>
      </c>
      <c r="AW36" s="53" t="s">
        <v>253</v>
      </c>
      <c r="AX36" s="52"/>
    </row>
    <row r="37" s="5" customFormat="1" ht="62" customHeight="1" spans="1:50">
      <c r="A37" s="48">
        <v>25</v>
      </c>
      <c r="B37" s="49">
        <v>3</v>
      </c>
      <c r="C37" s="50"/>
      <c r="D37" s="51" t="s">
        <v>254</v>
      </c>
      <c r="E37" s="58" t="s">
        <v>255</v>
      </c>
      <c r="F37" s="49" t="s">
        <v>67</v>
      </c>
      <c r="G37" s="49" t="s">
        <v>244</v>
      </c>
      <c r="H37" s="49" t="s">
        <v>256</v>
      </c>
      <c r="I37" s="51" t="s">
        <v>257</v>
      </c>
      <c r="J37" s="48">
        <v>500000</v>
      </c>
      <c r="K37" s="48">
        <v>0</v>
      </c>
      <c r="L37" s="48"/>
      <c r="M37" s="48"/>
      <c r="N37" s="48">
        <v>40000</v>
      </c>
      <c r="O37" s="48"/>
      <c r="P37" s="48"/>
      <c r="Q37" s="48">
        <v>50000</v>
      </c>
      <c r="R37" s="48">
        <v>5000</v>
      </c>
      <c r="S37" s="48">
        <v>5000</v>
      </c>
      <c r="T37" s="48">
        <v>5000</v>
      </c>
      <c r="U37" s="48">
        <v>5000</v>
      </c>
      <c r="V37" s="48"/>
      <c r="W37" s="48"/>
      <c r="X37" s="48" t="s">
        <v>258</v>
      </c>
      <c r="Y37" s="48">
        <v>2025.12</v>
      </c>
      <c r="Z37" s="48" t="s">
        <v>259</v>
      </c>
      <c r="AA37" s="48" t="s">
        <v>249</v>
      </c>
      <c r="AB37" s="48" t="s">
        <v>238</v>
      </c>
      <c r="AC37" s="48"/>
      <c r="AD37" s="48" t="s">
        <v>250</v>
      </c>
      <c r="AE37" s="48" t="s">
        <v>260</v>
      </c>
      <c r="AF37" s="48"/>
      <c r="AG37" s="48"/>
      <c r="AH37" s="48">
        <v>1</v>
      </c>
      <c r="AI37" s="48"/>
      <c r="AJ37" s="48" t="s">
        <v>238</v>
      </c>
      <c r="AK37" s="48" t="s">
        <v>146</v>
      </c>
      <c r="AL37" s="48" t="s">
        <v>244</v>
      </c>
      <c r="AM37" s="48" t="s">
        <v>67</v>
      </c>
      <c r="AN37" s="48"/>
      <c r="AO37" s="48">
        <v>500000</v>
      </c>
      <c r="AP37" s="48">
        <v>50000</v>
      </c>
      <c r="AQ37" s="70">
        <v>20000</v>
      </c>
      <c r="AR37" s="48">
        <f t="shared" si="0"/>
        <v>20000</v>
      </c>
      <c r="AS37" s="48">
        <v>20000</v>
      </c>
      <c r="AT37" s="48"/>
      <c r="AU37" s="53"/>
      <c r="AV37" s="53" t="s">
        <v>261</v>
      </c>
      <c r="AW37" s="53" t="s">
        <v>253</v>
      </c>
      <c r="AX37" s="52"/>
    </row>
    <row r="38" s="5" customFormat="1" ht="60" customHeight="1" spans="1:50">
      <c r="A38" s="48">
        <v>26</v>
      </c>
      <c r="B38" s="49">
        <v>4</v>
      </c>
      <c r="C38" s="50"/>
      <c r="D38" s="51" t="s">
        <v>262</v>
      </c>
      <c r="E38" s="58" t="s">
        <v>263</v>
      </c>
      <c r="F38" s="49" t="s">
        <v>77</v>
      </c>
      <c r="G38" s="49" t="s">
        <v>139</v>
      </c>
      <c r="H38" s="49" t="s">
        <v>119</v>
      </c>
      <c r="I38" s="51" t="s">
        <v>264</v>
      </c>
      <c r="J38" s="48">
        <v>300000</v>
      </c>
      <c r="K38" s="48"/>
      <c r="L38" s="48"/>
      <c r="M38" s="48"/>
      <c r="N38" s="48"/>
      <c r="O38" s="48"/>
      <c r="P38" s="48">
        <v>2021.1</v>
      </c>
      <c r="Q38" s="48">
        <v>5000</v>
      </c>
      <c r="R38" s="48"/>
      <c r="S38" s="48"/>
      <c r="T38" s="48"/>
      <c r="U38" s="48"/>
      <c r="V38" s="48"/>
      <c r="W38" s="48"/>
      <c r="X38" s="48" t="s">
        <v>265</v>
      </c>
      <c r="Y38" s="48"/>
      <c r="Z38" s="48" t="s">
        <v>266</v>
      </c>
      <c r="AA38" s="48" t="s">
        <v>144</v>
      </c>
      <c r="AB38" s="48" t="s">
        <v>238</v>
      </c>
      <c r="AC38" s="48"/>
      <c r="AD38" s="48"/>
      <c r="AE38" s="48"/>
      <c r="AF38" s="48"/>
      <c r="AG38" s="48">
        <v>4</v>
      </c>
      <c r="AH38" s="48">
        <v>1</v>
      </c>
      <c r="AI38" s="48"/>
      <c r="AJ38" s="48" t="s">
        <v>238</v>
      </c>
      <c r="AK38" s="48" t="s">
        <v>146</v>
      </c>
      <c r="AL38" s="48" t="s">
        <v>139</v>
      </c>
      <c r="AM38" s="48" t="s">
        <v>77</v>
      </c>
      <c r="AN38" s="48"/>
      <c r="AO38" s="48">
        <v>300000</v>
      </c>
      <c r="AP38" s="48">
        <v>5000</v>
      </c>
      <c r="AQ38" s="70">
        <v>2000</v>
      </c>
      <c r="AR38" s="48">
        <f t="shared" si="0"/>
        <v>2000</v>
      </c>
      <c r="AS38" s="48">
        <v>2000</v>
      </c>
      <c r="AT38" s="48"/>
      <c r="AU38" s="53"/>
      <c r="AV38" s="53" t="s">
        <v>267</v>
      </c>
      <c r="AW38" s="53" t="s">
        <v>149</v>
      </c>
      <c r="AX38" s="51"/>
    </row>
    <row r="39" s="5" customFormat="1" ht="60" customHeight="1" spans="1:50">
      <c r="A39" s="48">
        <v>27</v>
      </c>
      <c r="B39" s="49">
        <v>5</v>
      </c>
      <c r="C39" s="50"/>
      <c r="D39" s="51" t="s">
        <v>268</v>
      </c>
      <c r="E39" s="58"/>
      <c r="F39" s="49" t="s">
        <v>67</v>
      </c>
      <c r="G39" s="49" t="s">
        <v>87</v>
      </c>
      <c r="H39" s="49" t="s">
        <v>214</v>
      </c>
      <c r="I39" s="51" t="s">
        <v>269</v>
      </c>
      <c r="J39" s="48">
        <v>300000</v>
      </c>
      <c r="K39" s="48"/>
      <c r="L39" s="48"/>
      <c r="M39" s="48"/>
      <c r="N39" s="48"/>
      <c r="O39" s="48"/>
      <c r="P39" s="48"/>
      <c r="Q39" s="48">
        <v>30000</v>
      </c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70">
        <v>100000</v>
      </c>
      <c r="AR39" s="48">
        <f t="shared" si="0"/>
        <v>30000</v>
      </c>
      <c r="AS39" s="48">
        <v>30000</v>
      </c>
      <c r="AT39" s="48"/>
      <c r="AU39" s="53"/>
      <c r="AV39" s="53" t="s">
        <v>270</v>
      </c>
      <c r="AW39" s="53" t="s">
        <v>91</v>
      </c>
      <c r="AX39" s="51"/>
    </row>
    <row r="40" s="5" customFormat="1" ht="51" customHeight="1" spans="1:50">
      <c r="A40" s="48">
        <v>28</v>
      </c>
      <c r="B40" s="49">
        <v>6</v>
      </c>
      <c r="C40" s="50"/>
      <c r="D40" s="51" t="s">
        <v>271</v>
      </c>
      <c r="E40" s="49" t="str">
        <f>VLOOKUP(D40,[2]Sheet1!A:B,2,FALSE)</f>
        <v>邓光志</v>
      </c>
      <c r="F40" s="49" t="s">
        <v>67</v>
      </c>
      <c r="G40" s="59" t="s">
        <v>213</v>
      </c>
      <c r="H40" s="59" t="s">
        <v>69</v>
      </c>
      <c r="I40" s="51" t="s">
        <v>272</v>
      </c>
      <c r="J40" s="48">
        <v>260000</v>
      </c>
      <c r="K40" s="48">
        <f>L40+M40</f>
        <v>0</v>
      </c>
      <c r="L40" s="48"/>
      <c r="M40" s="48"/>
      <c r="N40" s="48">
        <v>180000</v>
      </c>
      <c r="O40" s="48"/>
      <c r="P40" s="48"/>
      <c r="Q40" s="48">
        <v>40000</v>
      </c>
      <c r="R40" s="48">
        <v>10000</v>
      </c>
      <c r="S40" s="48">
        <v>10000</v>
      </c>
      <c r="T40" s="48">
        <v>10000</v>
      </c>
      <c r="U40" s="48">
        <v>10000</v>
      </c>
      <c r="V40" s="48">
        <v>120000</v>
      </c>
      <c r="W40" s="48"/>
      <c r="X40" s="48" t="s">
        <v>273</v>
      </c>
      <c r="Y40" s="48">
        <v>2021.12</v>
      </c>
      <c r="Z40" s="48" t="s">
        <v>274</v>
      </c>
      <c r="AA40" s="48" t="s">
        <v>218</v>
      </c>
      <c r="AB40" s="48" t="s">
        <v>238</v>
      </c>
      <c r="AC40" s="48" t="s">
        <v>159</v>
      </c>
      <c r="AD40" s="48" t="s">
        <v>220</v>
      </c>
      <c r="AE40" s="48"/>
      <c r="AF40" s="48"/>
      <c r="AG40" s="48"/>
      <c r="AH40" s="48">
        <v>1</v>
      </c>
      <c r="AI40" s="48"/>
      <c r="AJ40" s="48" t="s">
        <v>238</v>
      </c>
      <c r="AK40" s="48" t="s">
        <v>146</v>
      </c>
      <c r="AL40" s="48" t="s">
        <v>222</v>
      </c>
      <c r="AM40" s="48" t="s">
        <v>67</v>
      </c>
      <c r="AN40" s="48">
        <v>1</v>
      </c>
      <c r="AO40" s="48">
        <f>J40</f>
        <v>260000</v>
      </c>
      <c r="AP40" s="48">
        <f>Q40</f>
        <v>40000</v>
      </c>
      <c r="AQ40" s="48">
        <v>120000</v>
      </c>
      <c r="AR40" s="48">
        <f t="shared" ref="AR40:AR43" si="1">SUM(AS40:AT40)</f>
        <v>120000</v>
      </c>
      <c r="AS40" s="48">
        <v>120000</v>
      </c>
      <c r="AT40" s="48"/>
      <c r="AU40" s="48" t="s">
        <v>275</v>
      </c>
      <c r="AV40" s="53" t="s">
        <v>276</v>
      </c>
      <c r="AW40" s="53" t="s">
        <v>224</v>
      </c>
      <c r="AX40" s="52"/>
    </row>
    <row r="41" s="5" customFormat="1" ht="57" customHeight="1" spans="1:50">
      <c r="A41" s="48">
        <v>29</v>
      </c>
      <c r="B41" s="49">
        <v>7</v>
      </c>
      <c r="C41" s="50"/>
      <c r="D41" s="63" t="s">
        <v>277</v>
      </c>
      <c r="E41" s="64"/>
      <c r="F41" s="65" t="s">
        <v>67</v>
      </c>
      <c r="G41" s="65" t="s">
        <v>183</v>
      </c>
      <c r="H41" s="65" t="s">
        <v>128</v>
      </c>
      <c r="I41" s="84" t="s">
        <v>278</v>
      </c>
      <c r="J41" s="48">
        <v>37000</v>
      </c>
      <c r="K41" s="48">
        <v>0</v>
      </c>
      <c r="L41" s="48"/>
      <c r="M41" s="48"/>
      <c r="N41" s="48">
        <v>17000</v>
      </c>
      <c r="O41" s="48"/>
      <c r="P41" s="48">
        <v>2020.01</v>
      </c>
      <c r="Q41" s="48">
        <v>20000</v>
      </c>
      <c r="R41" s="48">
        <v>5000</v>
      </c>
      <c r="S41" s="48">
        <v>5000</v>
      </c>
      <c r="T41" s="48">
        <v>5000</v>
      </c>
      <c r="U41" s="48">
        <v>5000</v>
      </c>
      <c r="V41" s="48">
        <v>5000</v>
      </c>
      <c r="W41" s="48"/>
      <c r="X41" s="48" t="s">
        <v>279</v>
      </c>
      <c r="Y41" s="48">
        <v>2021.12</v>
      </c>
      <c r="Z41" s="48" t="s">
        <v>280</v>
      </c>
      <c r="AA41" s="48" t="s">
        <v>189</v>
      </c>
      <c r="AB41" s="48" t="s">
        <v>238</v>
      </c>
      <c r="AC41" s="48" t="s">
        <v>113</v>
      </c>
      <c r="AD41" s="48" t="s">
        <v>281</v>
      </c>
      <c r="AE41" s="48" t="s">
        <v>282</v>
      </c>
      <c r="AF41" s="48" t="s">
        <v>191</v>
      </c>
      <c r="AG41" s="48"/>
      <c r="AH41" s="48">
        <v>1</v>
      </c>
      <c r="AI41" s="48"/>
      <c r="AJ41" s="48" t="s">
        <v>238</v>
      </c>
      <c r="AK41" s="48"/>
      <c r="AL41" s="48" t="s">
        <v>183</v>
      </c>
      <c r="AM41" s="48" t="s">
        <v>67</v>
      </c>
      <c r="AN41" s="48"/>
      <c r="AO41" s="48">
        <v>37000</v>
      </c>
      <c r="AP41" s="48">
        <v>20000</v>
      </c>
      <c r="AQ41" s="48">
        <v>5000</v>
      </c>
      <c r="AR41" s="48">
        <f t="shared" si="1"/>
        <v>5000</v>
      </c>
      <c r="AS41" s="48">
        <v>5000</v>
      </c>
      <c r="AT41" s="48"/>
      <c r="AU41" s="64" t="s">
        <v>283</v>
      </c>
      <c r="AV41" s="64" t="s">
        <v>280</v>
      </c>
      <c r="AW41" s="53" t="s">
        <v>194</v>
      </c>
      <c r="AX41" s="51"/>
    </row>
    <row r="42" s="5" customFormat="1" ht="61" customHeight="1" spans="1:50">
      <c r="A42" s="48">
        <v>30</v>
      </c>
      <c r="B42" s="49">
        <v>8</v>
      </c>
      <c r="C42" s="50"/>
      <c r="D42" s="51" t="s">
        <v>284</v>
      </c>
      <c r="E42" s="58"/>
      <c r="F42" s="49" t="s">
        <v>67</v>
      </c>
      <c r="G42" s="49" t="s">
        <v>244</v>
      </c>
      <c r="H42" s="49" t="s">
        <v>81</v>
      </c>
      <c r="I42" s="51" t="s">
        <v>285</v>
      </c>
      <c r="J42" s="48">
        <v>30000</v>
      </c>
      <c r="K42" s="48">
        <v>0</v>
      </c>
      <c r="L42" s="48"/>
      <c r="M42" s="48"/>
      <c r="N42" s="48">
        <v>20000</v>
      </c>
      <c r="O42" s="48"/>
      <c r="P42" s="48"/>
      <c r="Q42" s="48">
        <v>8000</v>
      </c>
      <c r="R42" s="48">
        <v>2000</v>
      </c>
      <c r="S42" s="48">
        <v>2000</v>
      </c>
      <c r="T42" s="48">
        <v>2000</v>
      </c>
      <c r="U42" s="48">
        <v>2000</v>
      </c>
      <c r="V42" s="48"/>
      <c r="W42" s="48"/>
      <c r="X42" s="48" t="s">
        <v>286</v>
      </c>
      <c r="Y42" s="48">
        <v>2022.05</v>
      </c>
      <c r="Z42" s="48" t="s">
        <v>248</v>
      </c>
      <c r="AA42" s="48" t="s">
        <v>249</v>
      </c>
      <c r="AB42" s="48" t="s">
        <v>238</v>
      </c>
      <c r="AC42" s="48"/>
      <c r="AD42" s="48" t="s">
        <v>250</v>
      </c>
      <c r="AE42" s="48" t="s">
        <v>287</v>
      </c>
      <c r="AF42" s="48"/>
      <c r="AG42" s="48"/>
      <c r="AH42" s="48">
        <v>1</v>
      </c>
      <c r="AI42" s="48"/>
      <c r="AJ42" s="48" t="s">
        <v>238</v>
      </c>
      <c r="AK42" s="48"/>
      <c r="AL42" s="48" t="s">
        <v>244</v>
      </c>
      <c r="AM42" s="48" t="s">
        <v>67</v>
      </c>
      <c r="AN42" s="48"/>
      <c r="AO42" s="48">
        <v>30000</v>
      </c>
      <c r="AP42" s="48">
        <v>8000</v>
      </c>
      <c r="AQ42" s="48">
        <v>8000</v>
      </c>
      <c r="AR42" s="48">
        <f t="shared" si="1"/>
        <v>8000</v>
      </c>
      <c r="AS42" s="48">
        <v>8000</v>
      </c>
      <c r="AT42" s="48"/>
      <c r="AU42" s="53"/>
      <c r="AV42" s="53" t="s">
        <v>288</v>
      </c>
      <c r="AW42" s="53" t="s">
        <v>253</v>
      </c>
      <c r="AX42" s="52"/>
    </row>
    <row r="43" s="5" customFormat="1" ht="47" customHeight="1" spans="1:50">
      <c r="A43" s="48">
        <v>31</v>
      </c>
      <c r="B43" s="49">
        <v>9</v>
      </c>
      <c r="C43" s="49"/>
      <c r="D43" s="51" t="s">
        <v>289</v>
      </c>
      <c r="E43" s="49" t="s">
        <v>77</v>
      </c>
      <c r="F43" s="51" t="s">
        <v>77</v>
      </c>
      <c r="G43" s="51" t="s">
        <v>96</v>
      </c>
      <c r="H43" s="49" t="s">
        <v>184</v>
      </c>
      <c r="I43" s="51" t="s">
        <v>290</v>
      </c>
      <c r="J43" s="58">
        <v>125000</v>
      </c>
      <c r="K43" s="48">
        <f>L43+M43</f>
        <v>0</v>
      </c>
      <c r="L43" s="48"/>
      <c r="M43" s="48"/>
      <c r="N43" s="48"/>
      <c r="O43" s="48" t="s">
        <v>291</v>
      </c>
      <c r="P43" s="85">
        <v>2021.03</v>
      </c>
      <c r="Q43" s="58">
        <v>15000</v>
      </c>
      <c r="R43" s="48">
        <v>1500</v>
      </c>
      <c r="S43" s="48">
        <v>3500</v>
      </c>
      <c r="T43" s="48">
        <v>5000</v>
      </c>
      <c r="U43" s="48">
        <v>5000</v>
      </c>
      <c r="V43" s="48">
        <v>0</v>
      </c>
      <c r="W43" s="48">
        <v>81</v>
      </c>
      <c r="X43" s="48" t="s">
        <v>292</v>
      </c>
      <c r="Y43" s="48">
        <v>2022.06</v>
      </c>
      <c r="Z43" s="48" t="s">
        <v>293</v>
      </c>
      <c r="AA43" s="48" t="s">
        <v>101</v>
      </c>
      <c r="AB43" s="48" t="s">
        <v>238</v>
      </c>
      <c r="AC43" s="48"/>
      <c r="AD43" s="48" t="s">
        <v>294</v>
      </c>
      <c r="AE43" s="48" t="s">
        <v>295</v>
      </c>
      <c r="AF43" s="48"/>
      <c r="AG43" s="48"/>
      <c r="AH43" s="48">
        <v>1</v>
      </c>
      <c r="AI43" s="48"/>
      <c r="AJ43" s="48" t="s">
        <v>238</v>
      </c>
      <c r="AK43" s="48"/>
      <c r="AL43" s="48" t="s">
        <v>96</v>
      </c>
      <c r="AM43" s="48" t="s">
        <v>77</v>
      </c>
      <c r="AN43" s="48"/>
      <c r="AO43" s="48">
        <f>J43</f>
        <v>125000</v>
      </c>
      <c r="AP43" s="48">
        <f>Q43</f>
        <v>15000</v>
      </c>
      <c r="AQ43" s="53">
        <v>74950</v>
      </c>
      <c r="AR43" s="58">
        <f t="shared" si="1"/>
        <v>25050</v>
      </c>
      <c r="AS43" s="58">
        <v>6000</v>
      </c>
      <c r="AT43" s="58">
        <v>19050</v>
      </c>
      <c r="AU43" s="106"/>
      <c r="AV43" s="88" t="s">
        <v>296</v>
      </c>
      <c r="AW43" s="53" t="s">
        <v>105</v>
      </c>
      <c r="AX43" s="51" t="s">
        <v>297</v>
      </c>
    </row>
    <row r="44" s="5" customFormat="1" ht="42" customHeight="1" spans="1:50">
      <c r="A44" s="47" t="s">
        <v>135</v>
      </c>
      <c r="B44" s="66" t="s">
        <v>298</v>
      </c>
      <c r="C44" s="67"/>
      <c r="D44" s="67"/>
      <c r="E44" s="67"/>
      <c r="F44" s="67"/>
      <c r="G44" s="67"/>
      <c r="H44" s="67"/>
      <c r="I44" s="86"/>
      <c r="J44" s="47">
        <f>SUM(J45:J50)</f>
        <v>121400</v>
      </c>
      <c r="K44" s="47"/>
      <c r="L44" s="47"/>
      <c r="M44" s="47"/>
      <c r="N44" s="47"/>
      <c r="O44" s="47"/>
      <c r="P44" s="48"/>
      <c r="Q44" s="47">
        <f>SUM(Q45:Q50)</f>
        <v>84400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>
        <f>SUM(AQ45:AQ50)</f>
        <v>51400</v>
      </c>
      <c r="AR44" s="47">
        <f>SUM(AR45:AR50)</f>
        <v>15000</v>
      </c>
      <c r="AS44" s="47">
        <f>SUM(AS45:AS50)</f>
        <v>15000</v>
      </c>
      <c r="AT44" s="47"/>
      <c r="AU44" s="49"/>
      <c r="AV44" s="49"/>
      <c r="AW44" s="49"/>
      <c r="AX44" s="51"/>
    </row>
    <row r="45" s="5" customFormat="1" ht="58" customHeight="1" spans="1:50">
      <c r="A45" s="48">
        <v>32</v>
      </c>
      <c r="B45" s="49">
        <v>1</v>
      </c>
      <c r="C45" s="49"/>
      <c r="D45" s="51" t="s">
        <v>299</v>
      </c>
      <c r="E45" s="49"/>
      <c r="F45" s="51" t="s">
        <v>77</v>
      </c>
      <c r="G45" s="51" t="s">
        <v>244</v>
      </c>
      <c r="H45" s="49" t="s">
        <v>184</v>
      </c>
      <c r="I45" s="51" t="s">
        <v>300</v>
      </c>
      <c r="J45" s="48">
        <v>35000</v>
      </c>
      <c r="K45" s="48"/>
      <c r="L45" s="48"/>
      <c r="M45" s="48"/>
      <c r="N45" s="48"/>
      <c r="O45" s="48"/>
      <c r="P45" s="48">
        <v>2021.01</v>
      </c>
      <c r="Q45" s="48">
        <v>30000</v>
      </c>
      <c r="R45" s="48"/>
      <c r="S45" s="48"/>
      <c r="T45" s="48"/>
      <c r="U45" s="48"/>
      <c r="V45" s="48"/>
      <c r="W45" s="48"/>
      <c r="X45" s="48" t="s">
        <v>301</v>
      </c>
      <c r="Y45" s="48"/>
      <c r="Z45" s="48" t="s">
        <v>302</v>
      </c>
      <c r="AA45" s="48" t="s">
        <v>249</v>
      </c>
      <c r="AB45" s="48" t="s">
        <v>303</v>
      </c>
      <c r="AC45" s="48"/>
      <c r="AD45" s="48"/>
      <c r="AE45" s="48"/>
      <c r="AF45" s="48"/>
      <c r="AG45" s="48"/>
      <c r="AH45" s="48">
        <v>1</v>
      </c>
      <c r="AI45" s="48"/>
      <c r="AJ45" s="48" t="s">
        <v>303</v>
      </c>
      <c r="AK45" s="48"/>
      <c r="AL45" s="48" t="s">
        <v>244</v>
      </c>
      <c r="AM45" s="48" t="s">
        <v>77</v>
      </c>
      <c r="AN45" s="48"/>
      <c r="AO45" s="48">
        <v>35000</v>
      </c>
      <c r="AP45" s="48">
        <v>30000</v>
      </c>
      <c r="AQ45" s="70">
        <v>1000</v>
      </c>
      <c r="AR45" s="48">
        <f>AS45+AT45</f>
        <v>1000</v>
      </c>
      <c r="AS45" s="48">
        <v>1000</v>
      </c>
      <c r="AT45" s="48"/>
      <c r="AU45" s="53"/>
      <c r="AV45" s="53" t="s">
        <v>304</v>
      </c>
      <c r="AW45" s="53" t="s">
        <v>253</v>
      </c>
      <c r="AX45" s="51"/>
    </row>
    <row r="46" s="5" customFormat="1" ht="61" customHeight="1" spans="1:50">
      <c r="A46" s="48">
        <v>33</v>
      </c>
      <c r="B46" s="49">
        <v>2</v>
      </c>
      <c r="C46" s="49"/>
      <c r="D46" s="51" t="s">
        <v>305</v>
      </c>
      <c r="E46" s="49" t="s">
        <v>67</v>
      </c>
      <c r="F46" s="51" t="s">
        <v>67</v>
      </c>
      <c r="G46" s="51" t="s">
        <v>213</v>
      </c>
      <c r="H46" s="49" t="s">
        <v>128</v>
      </c>
      <c r="I46" s="51" t="s">
        <v>306</v>
      </c>
      <c r="J46" s="48">
        <v>21800</v>
      </c>
      <c r="K46" s="48"/>
      <c r="L46" s="48">
        <v>9800</v>
      </c>
      <c r="M46" s="48"/>
      <c r="N46" s="48"/>
      <c r="O46" s="48"/>
      <c r="P46" s="48"/>
      <c r="Q46" s="48">
        <v>9800</v>
      </c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70">
        <v>21800</v>
      </c>
      <c r="AR46" s="48">
        <v>1000</v>
      </c>
      <c r="AS46" s="48">
        <v>1000</v>
      </c>
      <c r="AT46" s="48"/>
      <c r="AU46" s="48" t="s">
        <v>223</v>
      </c>
      <c r="AV46" s="53" t="s">
        <v>307</v>
      </c>
      <c r="AW46" s="53" t="s">
        <v>224</v>
      </c>
      <c r="AX46" s="51"/>
    </row>
    <row r="47" s="5" customFormat="1" ht="70" customHeight="1" spans="1:50">
      <c r="A47" s="48">
        <v>34</v>
      </c>
      <c r="B47" s="49">
        <v>3</v>
      </c>
      <c r="C47" s="49"/>
      <c r="D47" s="51" t="s">
        <v>308</v>
      </c>
      <c r="E47" s="49"/>
      <c r="F47" s="51" t="s">
        <v>67</v>
      </c>
      <c r="G47" s="51" t="s">
        <v>183</v>
      </c>
      <c r="H47" s="49" t="s">
        <v>128</v>
      </c>
      <c r="I47" s="51" t="s">
        <v>309</v>
      </c>
      <c r="J47" s="48">
        <v>20000</v>
      </c>
      <c r="K47" s="48">
        <v>0</v>
      </c>
      <c r="L47" s="48"/>
      <c r="M47" s="48"/>
      <c r="N47" s="48">
        <v>10000</v>
      </c>
      <c r="O47" s="48"/>
      <c r="P47" s="48">
        <v>2020.08</v>
      </c>
      <c r="Q47" s="48">
        <v>10000</v>
      </c>
      <c r="R47" s="48">
        <v>2500</v>
      </c>
      <c r="S47" s="48">
        <v>2500</v>
      </c>
      <c r="T47" s="48">
        <v>2500</v>
      </c>
      <c r="U47" s="48">
        <v>2500</v>
      </c>
      <c r="V47" s="48">
        <v>3000</v>
      </c>
      <c r="W47" s="48">
        <v>70</v>
      </c>
      <c r="X47" s="48" t="s">
        <v>198</v>
      </c>
      <c r="Y47" s="48">
        <v>2021.12</v>
      </c>
      <c r="Z47" s="48" t="s">
        <v>310</v>
      </c>
      <c r="AA47" s="48" t="s">
        <v>189</v>
      </c>
      <c r="AB47" s="48" t="s">
        <v>303</v>
      </c>
      <c r="AC47" s="48" t="s">
        <v>113</v>
      </c>
      <c r="AD47" s="48" t="s">
        <v>281</v>
      </c>
      <c r="AE47" s="48" t="s">
        <v>282</v>
      </c>
      <c r="AF47" s="48" t="s">
        <v>191</v>
      </c>
      <c r="AG47" s="48"/>
      <c r="AH47" s="48">
        <v>1</v>
      </c>
      <c r="AI47" s="48"/>
      <c r="AJ47" s="48" t="s">
        <v>303</v>
      </c>
      <c r="AK47" s="48"/>
      <c r="AL47" s="48" t="s">
        <v>183</v>
      </c>
      <c r="AM47" s="48" t="s">
        <v>67</v>
      </c>
      <c r="AN47" s="48"/>
      <c r="AO47" s="48">
        <v>20000</v>
      </c>
      <c r="AP47" s="48">
        <v>10000</v>
      </c>
      <c r="AQ47" s="70">
        <v>3000</v>
      </c>
      <c r="AR47" s="48">
        <f>AS47+AT47</f>
        <v>3000</v>
      </c>
      <c r="AS47" s="48">
        <v>3000</v>
      </c>
      <c r="AT47" s="48"/>
      <c r="AU47" s="64" t="s">
        <v>311</v>
      </c>
      <c r="AV47" s="64" t="s">
        <v>312</v>
      </c>
      <c r="AW47" s="53" t="s">
        <v>194</v>
      </c>
      <c r="AX47" s="51"/>
    </row>
    <row r="48" s="5" customFormat="1" ht="53" customHeight="1" spans="1:50">
      <c r="A48" s="48">
        <v>35</v>
      </c>
      <c r="B48" s="49">
        <v>4</v>
      </c>
      <c r="C48" s="49"/>
      <c r="D48" s="51" t="s">
        <v>313</v>
      </c>
      <c r="E48" s="49"/>
      <c r="F48" s="51" t="s">
        <v>77</v>
      </c>
      <c r="G48" s="51" t="s">
        <v>213</v>
      </c>
      <c r="H48" s="49">
        <v>2021</v>
      </c>
      <c r="I48" s="51" t="s">
        <v>314</v>
      </c>
      <c r="J48" s="48">
        <v>17600</v>
      </c>
      <c r="K48" s="48">
        <f>L48+M48</f>
        <v>0</v>
      </c>
      <c r="L48" s="48"/>
      <c r="M48" s="48"/>
      <c r="N48" s="48"/>
      <c r="O48" s="48"/>
      <c r="P48" s="48">
        <v>2021.03</v>
      </c>
      <c r="Q48" s="48">
        <v>17600</v>
      </c>
      <c r="R48" s="48">
        <v>600</v>
      </c>
      <c r="S48" s="48">
        <v>5000</v>
      </c>
      <c r="T48" s="48">
        <v>6000</v>
      </c>
      <c r="U48" s="48">
        <v>6000</v>
      </c>
      <c r="V48" s="48"/>
      <c r="W48" s="48"/>
      <c r="X48" s="48" t="s">
        <v>198</v>
      </c>
      <c r="Y48" s="48">
        <v>2021.12</v>
      </c>
      <c r="Z48" s="48" t="s">
        <v>315</v>
      </c>
      <c r="AA48" s="48" t="s">
        <v>218</v>
      </c>
      <c r="AB48" s="48" t="s">
        <v>303</v>
      </c>
      <c r="AC48" s="48" t="s">
        <v>113</v>
      </c>
      <c r="AD48" s="48" t="s">
        <v>220</v>
      </c>
      <c r="AE48" s="48"/>
      <c r="AF48" s="48"/>
      <c r="AG48" s="48"/>
      <c r="AH48" s="48">
        <v>1</v>
      </c>
      <c r="AI48" s="48"/>
      <c r="AJ48" s="48" t="s">
        <v>303</v>
      </c>
      <c r="AK48" s="48"/>
      <c r="AL48" s="48" t="s">
        <v>222</v>
      </c>
      <c r="AM48" s="48" t="s">
        <v>77</v>
      </c>
      <c r="AN48" s="48"/>
      <c r="AO48" s="48">
        <f>J48</f>
        <v>17600</v>
      </c>
      <c r="AP48" s="48">
        <f>Q48</f>
        <v>17600</v>
      </c>
      <c r="AQ48" s="48">
        <v>17600</v>
      </c>
      <c r="AR48" s="48">
        <f>AS48+AT48</f>
        <v>2000</v>
      </c>
      <c r="AS48" s="48">
        <v>2000</v>
      </c>
      <c r="AT48" s="48"/>
      <c r="AU48" s="48" t="s">
        <v>316</v>
      </c>
      <c r="AV48" s="53" t="s">
        <v>317</v>
      </c>
      <c r="AW48" s="53" t="s">
        <v>224</v>
      </c>
      <c r="AX48" s="51"/>
    </row>
    <row r="49" s="5" customFormat="1" ht="67" customHeight="1" spans="1:50">
      <c r="A49" s="48">
        <v>36</v>
      </c>
      <c r="B49" s="49">
        <v>5</v>
      </c>
      <c r="C49" s="49"/>
      <c r="D49" s="51" t="s">
        <v>318</v>
      </c>
      <c r="E49" s="49"/>
      <c r="F49" s="51" t="s">
        <v>67</v>
      </c>
      <c r="G49" s="51" t="s">
        <v>319</v>
      </c>
      <c r="H49" s="49" t="s">
        <v>128</v>
      </c>
      <c r="I49" s="51" t="s">
        <v>320</v>
      </c>
      <c r="J49" s="48">
        <v>14000</v>
      </c>
      <c r="K49" s="48">
        <v>0</v>
      </c>
      <c r="L49" s="48"/>
      <c r="M49" s="48"/>
      <c r="N49" s="48">
        <v>7000</v>
      </c>
      <c r="O49" s="48"/>
      <c r="P49" s="48"/>
      <c r="Q49" s="48">
        <v>7000</v>
      </c>
      <c r="R49" s="48">
        <v>2000</v>
      </c>
      <c r="S49" s="48">
        <v>3000</v>
      </c>
      <c r="T49" s="48">
        <v>2000</v>
      </c>
      <c r="U49" s="48"/>
      <c r="V49" s="48"/>
      <c r="W49" s="48"/>
      <c r="X49" s="48" t="s">
        <v>198</v>
      </c>
      <c r="Y49" s="48">
        <v>2021.09</v>
      </c>
      <c r="Z49" s="48" t="s">
        <v>321</v>
      </c>
      <c r="AA49" s="48" t="s">
        <v>249</v>
      </c>
      <c r="AB49" s="48" t="s">
        <v>303</v>
      </c>
      <c r="AC49" s="48" t="s">
        <v>113</v>
      </c>
      <c r="AD49" s="48" t="s">
        <v>250</v>
      </c>
      <c r="AE49" s="48" t="s">
        <v>322</v>
      </c>
      <c r="AF49" s="48"/>
      <c r="AG49" s="48"/>
      <c r="AH49" s="48">
        <v>1</v>
      </c>
      <c r="AI49" s="48"/>
      <c r="AJ49" s="48" t="s">
        <v>303</v>
      </c>
      <c r="AK49" s="48"/>
      <c r="AL49" s="48" t="s">
        <v>244</v>
      </c>
      <c r="AM49" s="48" t="s">
        <v>67</v>
      </c>
      <c r="AN49" s="48"/>
      <c r="AO49" s="48">
        <v>14000</v>
      </c>
      <c r="AP49" s="48">
        <v>7000</v>
      </c>
      <c r="AQ49" s="48">
        <v>3000</v>
      </c>
      <c r="AR49" s="48">
        <f>AS49+AT49</f>
        <v>3000</v>
      </c>
      <c r="AS49" s="48">
        <v>3000</v>
      </c>
      <c r="AT49" s="48"/>
      <c r="AU49" s="53"/>
      <c r="AV49" s="53" t="s">
        <v>321</v>
      </c>
      <c r="AW49" s="53" t="s">
        <v>253</v>
      </c>
      <c r="AX49" s="51"/>
    </row>
    <row r="50" s="5" customFormat="1" ht="60" customHeight="1" spans="1:50">
      <c r="A50" s="48">
        <v>37</v>
      </c>
      <c r="B50" s="49">
        <v>6</v>
      </c>
      <c r="C50" s="49"/>
      <c r="D50" s="51" t="s">
        <v>323</v>
      </c>
      <c r="E50" s="49"/>
      <c r="F50" s="51" t="s">
        <v>67</v>
      </c>
      <c r="G50" s="51" t="s">
        <v>183</v>
      </c>
      <c r="H50" s="49" t="s">
        <v>128</v>
      </c>
      <c r="I50" s="51" t="s">
        <v>324</v>
      </c>
      <c r="J50" s="48">
        <v>13000</v>
      </c>
      <c r="K50" s="48">
        <v>0</v>
      </c>
      <c r="L50" s="48"/>
      <c r="M50" s="48"/>
      <c r="N50" s="48">
        <v>3000</v>
      </c>
      <c r="O50" s="48"/>
      <c r="P50" s="48">
        <v>2020.04</v>
      </c>
      <c r="Q50" s="48">
        <v>10000</v>
      </c>
      <c r="R50" s="48">
        <v>2500</v>
      </c>
      <c r="S50" s="48">
        <v>2500</v>
      </c>
      <c r="T50" s="48">
        <v>2500</v>
      </c>
      <c r="U50" s="48">
        <v>2500</v>
      </c>
      <c r="V50" s="48"/>
      <c r="W50" s="48"/>
      <c r="X50" s="48" t="s">
        <v>198</v>
      </c>
      <c r="Y50" s="48">
        <v>2021.12</v>
      </c>
      <c r="Z50" s="48" t="s">
        <v>325</v>
      </c>
      <c r="AA50" s="48" t="s">
        <v>189</v>
      </c>
      <c r="AB50" s="48" t="s">
        <v>303</v>
      </c>
      <c r="AC50" s="48" t="s">
        <v>113</v>
      </c>
      <c r="AD50" s="48" t="s">
        <v>281</v>
      </c>
      <c r="AE50" s="48" t="s">
        <v>282</v>
      </c>
      <c r="AF50" s="48" t="s">
        <v>191</v>
      </c>
      <c r="AG50" s="48"/>
      <c r="AH50" s="48">
        <v>1</v>
      </c>
      <c r="AI50" s="48"/>
      <c r="AJ50" s="48" t="s">
        <v>303</v>
      </c>
      <c r="AK50" s="48"/>
      <c r="AL50" s="48" t="s">
        <v>183</v>
      </c>
      <c r="AM50" s="48" t="s">
        <v>67</v>
      </c>
      <c r="AN50" s="48"/>
      <c r="AO50" s="48">
        <v>13000</v>
      </c>
      <c r="AP50" s="48">
        <v>10000</v>
      </c>
      <c r="AQ50" s="48">
        <v>5000</v>
      </c>
      <c r="AR50" s="48">
        <f>AS50+AT50</f>
        <v>5000</v>
      </c>
      <c r="AS50" s="48">
        <v>5000</v>
      </c>
      <c r="AT50" s="48"/>
      <c r="AU50" s="64" t="s">
        <v>311</v>
      </c>
      <c r="AV50" s="64" t="s">
        <v>325</v>
      </c>
      <c r="AW50" s="53" t="s">
        <v>194</v>
      </c>
      <c r="AX50" s="51"/>
    </row>
    <row r="51" s="5" customFormat="1" ht="42" customHeight="1" spans="1:50">
      <c r="A51" s="47" t="s">
        <v>150</v>
      </c>
      <c r="B51" s="66" t="s">
        <v>326</v>
      </c>
      <c r="C51" s="67"/>
      <c r="D51" s="67"/>
      <c r="E51" s="67"/>
      <c r="F51" s="67"/>
      <c r="G51" s="67"/>
      <c r="H51" s="67"/>
      <c r="I51" s="86"/>
      <c r="J51" s="47">
        <f>SUM(J52:J55)</f>
        <v>461594</v>
      </c>
      <c r="K51" s="47"/>
      <c r="L51" s="47"/>
      <c r="M51" s="47"/>
      <c r="N51" s="47"/>
      <c r="O51" s="47"/>
      <c r="P51" s="48"/>
      <c r="Q51" s="47">
        <f>SUM(Q52:Q55)</f>
        <v>77000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>
        <f>SUM(AQ52:AQ55)</f>
        <v>323000</v>
      </c>
      <c r="AR51" s="47">
        <f>SUM(AR52:AR55)</f>
        <v>113000</v>
      </c>
      <c r="AS51" s="47">
        <f>SUM(AS52:AS55)</f>
        <v>113000</v>
      </c>
      <c r="AT51" s="47"/>
      <c r="AU51" s="45"/>
      <c r="AV51" s="49"/>
      <c r="AW51" s="49"/>
      <c r="AX51" s="51"/>
    </row>
    <row r="52" s="5" customFormat="1" ht="63" customHeight="1" spans="1:50">
      <c r="A52" s="48">
        <v>38</v>
      </c>
      <c r="B52" s="49">
        <v>1</v>
      </c>
      <c r="C52" s="49"/>
      <c r="D52" s="51" t="s">
        <v>327</v>
      </c>
      <c r="E52" s="49" t="str">
        <f>VLOOKUP(D52,[2]Sheet1!A:B,2,FALSE)</f>
        <v>杨晋平</v>
      </c>
      <c r="F52" s="51" t="s">
        <v>67</v>
      </c>
      <c r="G52" s="51" t="s">
        <v>213</v>
      </c>
      <c r="H52" s="49" t="s">
        <v>328</v>
      </c>
      <c r="I52" s="51" t="s">
        <v>329</v>
      </c>
      <c r="J52" s="48">
        <v>170000</v>
      </c>
      <c r="K52" s="48">
        <f>L52+M52</f>
        <v>0</v>
      </c>
      <c r="L52" s="48"/>
      <c r="M52" s="48"/>
      <c r="N52" s="48">
        <v>150000</v>
      </c>
      <c r="O52" s="48"/>
      <c r="P52" s="48"/>
      <c r="Q52" s="48">
        <v>10000</v>
      </c>
      <c r="R52" s="48">
        <v>2500</v>
      </c>
      <c r="S52" s="48">
        <v>2500</v>
      </c>
      <c r="T52" s="48">
        <v>2500</v>
      </c>
      <c r="U52" s="48">
        <v>2500</v>
      </c>
      <c r="V52" s="48">
        <v>10000</v>
      </c>
      <c r="W52" s="48"/>
      <c r="X52" s="48" t="s">
        <v>330</v>
      </c>
      <c r="Y52" s="48">
        <v>2021.12</v>
      </c>
      <c r="Z52" s="48" t="s">
        <v>331</v>
      </c>
      <c r="AA52" s="48" t="s">
        <v>218</v>
      </c>
      <c r="AB52" s="48" t="s">
        <v>102</v>
      </c>
      <c r="AC52" s="48"/>
      <c r="AD52" s="48" t="s">
        <v>220</v>
      </c>
      <c r="AE52" s="48"/>
      <c r="AF52" s="48"/>
      <c r="AG52" s="48"/>
      <c r="AH52" s="48">
        <v>1</v>
      </c>
      <c r="AI52" s="48"/>
      <c r="AJ52" s="48" t="s">
        <v>102</v>
      </c>
      <c r="AK52" s="48" t="s">
        <v>146</v>
      </c>
      <c r="AL52" s="48" t="s">
        <v>222</v>
      </c>
      <c r="AM52" s="48" t="s">
        <v>67</v>
      </c>
      <c r="AN52" s="48"/>
      <c r="AO52" s="48">
        <f>J52</f>
        <v>170000</v>
      </c>
      <c r="AP52" s="48">
        <f>Q52</f>
        <v>10000</v>
      </c>
      <c r="AQ52" s="53">
        <v>170000</v>
      </c>
      <c r="AR52" s="48">
        <f>SUM(AS52:AT52)</f>
        <v>3000</v>
      </c>
      <c r="AS52" s="48">
        <v>3000</v>
      </c>
      <c r="AT52" s="48"/>
      <c r="AU52" s="48" t="s">
        <v>223</v>
      </c>
      <c r="AV52" s="53" t="s">
        <v>332</v>
      </c>
      <c r="AW52" s="53" t="s">
        <v>224</v>
      </c>
      <c r="AX52" s="51"/>
    </row>
    <row r="53" s="5" customFormat="1" ht="81" customHeight="1" spans="1:50">
      <c r="A53" s="48">
        <v>39</v>
      </c>
      <c r="B53" s="49">
        <v>2</v>
      </c>
      <c r="C53" s="49"/>
      <c r="D53" s="51" t="s">
        <v>333</v>
      </c>
      <c r="E53" s="49"/>
      <c r="F53" s="51" t="s">
        <v>67</v>
      </c>
      <c r="G53" s="51" t="s">
        <v>213</v>
      </c>
      <c r="H53" s="49" t="s">
        <v>334</v>
      </c>
      <c r="I53" s="51" t="s">
        <v>335</v>
      </c>
      <c r="J53" s="48">
        <v>112700</v>
      </c>
      <c r="K53" s="48">
        <v>0</v>
      </c>
      <c r="L53" s="48"/>
      <c r="M53" s="48"/>
      <c r="N53" s="48">
        <v>59066</v>
      </c>
      <c r="O53" s="48"/>
      <c r="P53" s="48"/>
      <c r="Q53" s="48">
        <v>50000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70">
        <v>50000</v>
      </c>
      <c r="AR53" s="48">
        <f>SUM(AS53:AT53)</f>
        <v>50000</v>
      </c>
      <c r="AS53" s="48">
        <v>50000</v>
      </c>
      <c r="AT53" s="48"/>
      <c r="AU53" s="106"/>
      <c r="AV53" s="53" t="s">
        <v>336</v>
      </c>
      <c r="AW53" s="53" t="s">
        <v>65</v>
      </c>
      <c r="AX53" s="51"/>
    </row>
    <row r="54" s="5" customFormat="1" ht="83" customHeight="1" spans="1:50">
      <c r="A54" s="48">
        <v>40</v>
      </c>
      <c r="B54" s="49">
        <v>3</v>
      </c>
      <c r="C54" s="49"/>
      <c r="D54" s="51" t="s">
        <v>337</v>
      </c>
      <c r="E54" s="49" t="e">
        <v>#N/A</v>
      </c>
      <c r="F54" s="51" t="s">
        <v>54</v>
      </c>
      <c r="G54" s="51" t="s">
        <v>87</v>
      </c>
      <c r="H54" s="49" t="s">
        <v>119</v>
      </c>
      <c r="I54" s="51" t="s">
        <v>338</v>
      </c>
      <c r="J54" s="48">
        <v>90000</v>
      </c>
      <c r="K54" s="48">
        <v>0</v>
      </c>
      <c r="L54" s="48"/>
      <c r="M54" s="48"/>
      <c r="N54" s="48"/>
      <c r="O54" s="48"/>
      <c r="P54" s="48">
        <v>2021.1</v>
      </c>
      <c r="Q54" s="48">
        <v>5000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70">
        <v>63000</v>
      </c>
      <c r="AR54" s="48">
        <f>SUM(AS54:AT54)</f>
        <v>40000</v>
      </c>
      <c r="AS54" s="48">
        <v>40000</v>
      </c>
      <c r="AT54" s="48"/>
      <c r="AU54" s="106"/>
      <c r="AV54" s="53" t="s">
        <v>64</v>
      </c>
      <c r="AW54" s="53" t="s">
        <v>65</v>
      </c>
      <c r="AX54" s="51"/>
    </row>
    <row r="55" s="5" customFormat="1" ht="57" customHeight="1" spans="1:50">
      <c r="A55" s="48">
        <v>41</v>
      </c>
      <c r="B55" s="49">
        <v>4</v>
      </c>
      <c r="C55" s="49"/>
      <c r="D55" s="51" t="s">
        <v>339</v>
      </c>
      <c r="E55" s="49" t="str">
        <f>VLOOKUP(D55,[1]Sheet1!A:B,2,FALSE)</f>
        <v>赖翠兰</v>
      </c>
      <c r="F55" s="51" t="s">
        <v>77</v>
      </c>
      <c r="G55" s="51" t="s">
        <v>68</v>
      </c>
      <c r="H55" s="49" t="s">
        <v>119</v>
      </c>
      <c r="I55" s="51" t="s">
        <v>340</v>
      </c>
      <c r="J55" s="48">
        <v>88894</v>
      </c>
      <c r="K55" s="48">
        <f>L55+M55</f>
        <v>40000</v>
      </c>
      <c r="L55" s="48">
        <v>40000</v>
      </c>
      <c r="M55" s="48"/>
      <c r="N55" s="48"/>
      <c r="O55" s="48" t="s">
        <v>341</v>
      </c>
      <c r="P55" s="48">
        <v>2021.1</v>
      </c>
      <c r="Q55" s="48">
        <f>U55+T55+S55</f>
        <v>12000</v>
      </c>
      <c r="R55" s="48"/>
      <c r="S55" s="48"/>
      <c r="T55" s="48"/>
      <c r="U55" s="48">
        <v>12000</v>
      </c>
      <c r="V55" s="48">
        <v>12000</v>
      </c>
      <c r="W55" s="48">
        <v>860</v>
      </c>
      <c r="X55" s="48" t="s">
        <v>342</v>
      </c>
      <c r="Y55" s="48">
        <v>2023.12</v>
      </c>
      <c r="Z55" s="48" t="s">
        <v>237</v>
      </c>
      <c r="AA55" s="48" t="s">
        <v>112</v>
      </c>
      <c r="AB55" s="48" t="s">
        <v>102</v>
      </c>
      <c r="AC55" s="48"/>
      <c r="AD55" s="48" t="s">
        <v>343</v>
      </c>
      <c r="AE55" s="48" t="s">
        <v>344</v>
      </c>
      <c r="AF55" s="48" t="s">
        <v>345</v>
      </c>
      <c r="AG55" s="48">
        <v>4</v>
      </c>
      <c r="AH55" s="48">
        <v>1</v>
      </c>
      <c r="AI55" s="48"/>
      <c r="AJ55" s="48" t="s">
        <v>102</v>
      </c>
      <c r="AK55" s="48" t="s">
        <v>146</v>
      </c>
      <c r="AL55" s="48" t="s">
        <v>68</v>
      </c>
      <c r="AM55" s="48" t="s">
        <v>77</v>
      </c>
      <c r="AN55" s="48"/>
      <c r="AO55" s="48">
        <f>J55</f>
        <v>88894</v>
      </c>
      <c r="AP55" s="48">
        <f>Q55</f>
        <v>12000</v>
      </c>
      <c r="AQ55" s="70">
        <v>40000</v>
      </c>
      <c r="AR55" s="48">
        <f>SUM(AS55:AT55)</f>
        <v>20000</v>
      </c>
      <c r="AS55" s="48">
        <f>[1]全市重点项目融资需求清单!AQ12</f>
        <v>20000</v>
      </c>
      <c r="AT55" s="48"/>
      <c r="AU55" s="48"/>
      <c r="AV55" s="53" t="s">
        <v>237</v>
      </c>
      <c r="AW55" s="53" t="s">
        <v>79</v>
      </c>
      <c r="AX55" s="113"/>
    </row>
    <row r="56" s="5" customFormat="1" ht="42" customHeight="1" spans="1:50">
      <c r="A56" s="47" t="s">
        <v>346</v>
      </c>
      <c r="B56" s="66" t="s">
        <v>347</v>
      </c>
      <c r="C56" s="67"/>
      <c r="D56" s="67"/>
      <c r="E56" s="67"/>
      <c r="F56" s="67"/>
      <c r="G56" s="67"/>
      <c r="H56" s="67"/>
      <c r="I56" s="86"/>
      <c r="J56" s="47">
        <f>SUM(J57:J68)</f>
        <v>4899000</v>
      </c>
      <c r="K56" s="47"/>
      <c r="L56" s="47"/>
      <c r="M56" s="47"/>
      <c r="N56" s="47"/>
      <c r="O56" s="47"/>
      <c r="P56" s="48"/>
      <c r="Q56" s="47">
        <f>SUM(Q57:Q68)</f>
        <v>174000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>
        <f>SUM(AQ57:AQ68)</f>
        <v>1285500</v>
      </c>
      <c r="AR56" s="47">
        <f>SUM(AR57:AR68)</f>
        <v>286500</v>
      </c>
      <c r="AS56" s="47">
        <f>SUM(AS57:AS68)</f>
        <v>278500</v>
      </c>
      <c r="AT56" s="47">
        <f>SUM(AT57:AT68)</f>
        <v>8000</v>
      </c>
      <c r="AU56" s="49"/>
      <c r="AV56" s="49"/>
      <c r="AW56" s="49"/>
      <c r="AX56" s="51"/>
    </row>
    <row r="57" s="5" customFormat="1" ht="97" customHeight="1" spans="1:50">
      <c r="A57" s="48">
        <v>42</v>
      </c>
      <c r="B57" s="49">
        <v>1</v>
      </c>
      <c r="C57" s="49"/>
      <c r="D57" s="51" t="s">
        <v>348</v>
      </c>
      <c r="E57" s="49" t="s">
        <v>54</v>
      </c>
      <c r="F57" s="51" t="s">
        <v>54</v>
      </c>
      <c r="G57" s="51" t="s">
        <v>87</v>
      </c>
      <c r="H57" s="49" t="s">
        <v>349</v>
      </c>
      <c r="I57" s="51" t="s">
        <v>350</v>
      </c>
      <c r="J57" s="48">
        <v>2000000</v>
      </c>
      <c r="K57" s="48">
        <v>2021.05</v>
      </c>
      <c r="L57" s="48">
        <v>50000</v>
      </c>
      <c r="M57" s="48"/>
      <c r="N57" s="48"/>
      <c r="O57" s="48" t="s">
        <v>351</v>
      </c>
      <c r="P57" s="82"/>
      <c r="Q57" s="48">
        <v>50000</v>
      </c>
      <c r="R57" s="48"/>
      <c r="S57" s="48"/>
      <c r="T57" s="48"/>
      <c r="U57" s="48"/>
      <c r="V57" s="48"/>
      <c r="W57" s="48"/>
      <c r="X57" s="48" t="s">
        <v>352</v>
      </c>
      <c r="Y57" s="48"/>
      <c r="Z57" s="48" t="s">
        <v>353</v>
      </c>
      <c r="AA57" s="48" t="s">
        <v>354</v>
      </c>
      <c r="AB57" s="48" t="s">
        <v>355</v>
      </c>
      <c r="AC57" s="48"/>
      <c r="AD57" s="48" t="s">
        <v>356</v>
      </c>
      <c r="AE57" s="48"/>
      <c r="AF57" s="48"/>
      <c r="AG57" s="48"/>
      <c r="AH57" s="48">
        <v>1</v>
      </c>
      <c r="AI57" s="48"/>
      <c r="AJ57" s="48" t="s">
        <v>355</v>
      </c>
      <c r="AK57" s="48"/>
      <c r="AL57" s="48" t="s">
        <v>87</v>
      </c>
      <c r="AM57" s="48" t="s">
        <v>54</v>
      </c>
      <c r="AN57" s="48"/>
      <c r="AO57" s="48">
        <f>J57</f>
        <v>2000000</v>
      </c>
      <c r="AP57" s="48">
        <f>Q57</f>
        <v>50000</v>
      </c>
      <c r="AQ57" s="48">
        <v>240000</v>
      </c>
      <c r="AR57" s="48">
        <v>100000</v>
      </c>
      <c r="AS57" s="48">
        <v>100000</v>
      </c>
      <c r="AT57" s="48"/>
      <c r="AU57" s="49"/>
      <c r="AV57" s="49" t="s">
        <v>357</v>
      </c>
      <c r="AW57" s="53" t="s">
        <v>91</v>
      </c>
      <c r="AX57" s="51"/>
    </row>
    <row r="58" s="5" customFormat="1" ht="74" customHeight="1" spans="1:50">
      <c r="A58" s="48">
        <v>43</v>
      </c>
      <c r="B58" s="49">
        <v>2</v>
      </c>
      <c r="C58" s="49"/>
      <c r="D58" s="51" t="s">
        <v>358</v>
      </c>
      <c r="E58" s="49" t="s">
        <v>359</v>
      </c>
      <c r="F58" s="51" t="s">
        <v>54</v>
      </c>
      <c r="G58" s="51" t="s">
        <v>76</v>
      </c>
      <c r="H58" s="49" t="s">
        <v>360</v>
      </c>
      <c r="I58" s="51" t="s">
        <v>361</v>
      </c>
      <c r="J58" s="48">
        <v>900000</v>
      </c>
      <c r="K58" s="48">
        <v>0</v>
      </c>
      <c r="L58" s="48"/>
      <c r="M58" s="48"/>
      <c r="N58" s="48"/>
      <c r="O58" s="48" t="s">
        <v>362</v>
      </c>
      <c r="P58" s="48">
        <v>2022</v>
      </c>
      <c r="Q58" s="48"/>
      <c r="R58" s="48"/>
      <c r="S58" s="48"/>
      <c r="T58" s="48"/>
      <c r="U58" s="48"/>
      <c r="V58" s="48">
        <v>0</v>
      </c>
      <c r="W58" s="48">
        <v>0</v>
      </c>
      <c r="X58" s="48" t="s">
        <v>363</v>
      </c>
      <c r="Y58" s="48"/>
      <c r="Z58" s="48" t="s">
        <v>364</v>
      </c>
      <c r="AA58" s="48" t="s">
        <v>73</v>
      </c>
      <c r="AB58" s="48" t="s">
        <v>355</v>
      </c>
      <c r="AC58" s="48"/>
      <c r="AD58" s="48" t="s">
        <v>365</v>
      </c>
      <c r="AE58" s="48"/>
      <c r="AF58" s="48"/>
      <c r="AG58" s="48"/>
      <c r="AH58" s="48">
        <v>1</v>
      </c>
      <c r="AI58" s="48"/>
      <c r="AJ58" s="48" t="s">
        <v>355</v>
      </c>
      <c r="AK58" s="48" t="s">
        <v>146</v>
      </c>
      <c r="AL58" s="48" t="s">
        <v>76</v>
      </c>
      <c r="AM58" s="48" t="s">
        <v>54</v>
      </c>
      <c r="AN58" s="48"/>
      <c r="AO58" s="48">
        <v>900000</v>
      </c>
      <c r="AP58" s="48">
        <v>0</v>
      </c>
      <c r="AQ58" s="48">
        <v>500000</v>
      </c>
      <c r="AR58" s="48">
        <f t="shared" ref="AR58:AR63" si="2">SUM(AS58:AT58)</f>
        <v>100000</v>
      </c>
      <c r="AS58" s="48">
        <v>100000</v>
      </c>
      <c r="AT58" s="48"/>
      <c r="AU58" s="53" t="s">
        <v>366</v>
      </c>
      <c r="AV58" s="53" t="s">
        <v>367</v>
      </c>
      <c r="AW58" s="53" t="s">
        <v>85</v>
      </c>
      <c r="AX58" s="51"/>
    </row>
    <row r="59" s="5" customFormat="1" ht="66" customHeight="1" spans="1:50">
      <c r="A59" s="48">
        <v>44</v>
      </c>
      <c r="B59" s="49">
        <v>3</v>
      </c>
      <c r="C59" s="49"/>
      <c r="D59" s="51" t="s">
        <v>368</v>
      </c>
      <c r="E59" s="49"/>
      <c r="F59" s="51" t="s">
        <v>67</v>
      </c>
      <c r="G59" s="51" t="s">
        <v>244</v>
      </c>
      <c r="H59" s="49" t="s">
        <v>81</v>
      </c>
      <c r="I59" s="51" t="s">
        <v>369</v>
      </c>
      <c r="J59" s="48">
        <v>700000</v>
      </c>
      <c r="K59" s="48"/>
      <c r="L59" s="48"/>
      <c r="M59" s="48"/>
      <c r="N59" s="48"/>
      <c r="O59" s="48"/>
      <c r="P59" s="48"/>
      <c r="Q59" s="48">
        <v>40000</v>
      </c>
      <c r="R59" s="48"/>
      <c r="S59" s="48"/>
      <c r="T59" s="48"/>
      <c r="U59" s="48"/>
      <c r="V59" s="48"/>
      <c r="W59" s="48"/>
      <c r="X59" s="48" t="s">
        <v>370</v>
      </c>
      <c r="Y59" s="48"/>
      <c r="Z59" s="48" t="s">
        <v>371</v>
      </c>
      <c r="AA59" s="48" t="s">
        <v>249</v>
      </c>
      <c r="AB59" s="48" t="s">
        <v>355</v>
      </c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53">
        <v>1500</v>
      </c>
      <c r="AR59" s="48">
        <f t="shared" si="2"/>
        <v>1500</v>
      </c>
      <c r="AS59" s="48">
        <v>1500</v>
      </c>
      <c r="AT59" s="48"/>
      <c r="AU59" s="53"/>
      <c r="AV59" s="53" t="s">
        <v>372</v>
      </c>
      <c r="AW59" s="53" t="s">
        <v>253</v>
      </c>
      <c r="AX59" s="51"/>
    </row>
    <row r="60" s="5" customFormat="1" ht="64" customHeight="1" spans="1:50">
      <c r="A60" s="48">
        <v>45</v>
      </c>
      <c r="B60" s="49">
        <v>4</v>
      </c>
      <c r="C60" s="49"/>
      <c r="D60" s="51" t="s">
        <v>373</v>
      </c>
      <c r="E60" s="49" t="s">
        <v>374</v>
      </c>
      <c r="F60" s="51" t="s">
        <v>77</v>
      </c>
      <c r="G60" s="51" t="s">
        <v>87</v>
      </c>
      <c r="H60" s="49" t="s">
        <v>62</v>
      </c>
      <c r="I60" s="51" t="s">
        <v>375</v>
      </c>
      <c r="J60" s="48">
        <v>500000</v>
      </c>
      <c r="K60" s="48">
        <v>0</v>
      </c>
      <c r="L60" s="48"/>
      <c r="M60" s="48"/>
      <c r="N60" s="48"/>
      <c r="O60" s="48" t="s">
        <v>376</v>
      </c>
      <c r="P60" s="82">
        <v>2021.1</v>
      </c>
      <c r="Q60" s="48">
        <v>3000</v>
      </c>
      <c r="R60" s="48"/>
      <c r="S60" s="48"/>
      <c r="T60" s="48"/>
      <c r="U60" s="48"/>
      <c r="V60" s="48"/>
      <c r="W60" s="48"/>
      <c r="X60" s="48" t="s">
        <v>377</v>
      </c>
      <c r="Y60" s="48"/>
      <c r="Z60" s="48" t="s">
        <v>378</v>
      </c>
      <c r="AA60" s="48" t="s">
        <v>354</v>
      </c>
      <c r="AB60" s="48" t="s">
        <v>355</v>
      </c>
      <c r="AC60" s="48"/>
      <c r="AD60" s="48" t="s">
        <v>379</v>
      </c>
      <c r="AE60" s="48"/>
      <c r="AF60" s="48"/>
      <c r="AG60" s="48"/>
      <c r="AH60" s="48">
        <v>1</v>
      </c>
      <c r="AI60" s="48"/>
      <c r="AJ60" s="48" t="s">
        <v>355</v>
      </c>
      <c r="AK60" s="48" t="s">
        <v>146</v>
      </c>
      <c r="AL60" s="48" t="s">
        <v>87</v>
      </c>
      <c r="AM60" s="48" t="s">
        <v>77</v>
      </c>
      <c r="AN60" s="48"/>
      <c r="AO60" s="48">
        <v>500000</v>
      </c>
      <c r="AP60" s="48">
        <v>3000</v>
      </c>
      <c r="AQ60" s="53">
        <v>300000</v>
      </c>
      <c r="AR60" s="48">
        <f t="shared" si="2"/>
        <v>10000</v>
      </c>
      <c r="AS60" s="48">
        <v>10000</v>
      </c>
      <c r="AT60" s="48"/>
      <c r="AU60" s="53"/>
      <c r="AV60" s="53" t="s">
        <v>380</v>
      </c>
      <c r="AW60" s="53" t="s">
        <v>91</v>
      </c>
      <c r="AX60" s="52"/>
    </row>
    <row r="61" s="5" customFormat="1" ht="63" customHeight="1" spans="1:50">
      <c r="A61" s="48">
        <v>46</v>
      </c>
      <c r="B61" s="49">
        <v>5</v>
      </c>
      <c r="C61" s="49"/>
      <c r="D61" s="51" t="s">
        <v>381</v>
      </c>
      <c r="E61" s="49"/>
      <c r="F61" s="51" t="s">
        <v>77</v>
      </c>
      <c r="G61" s="51" t="s">
        <v>96</v>
      </c>
      <c r="H61" s="49" t="s">
        <v>62</v>
      </c>
      <c r="I61" s="51" t="s">
        <v>382</v>
      </c>
      <c r="J61" s="58">
        <v>216000</v>
      </c>
      <c r="K61" s="48"/>
      <c r="L61" s="48"/>
      <c r="M61" s="48"/>
      <c r="N61" s="48"/>
      <c r="O61" s="48"/>
      <c r="P61" s="58">
        <v>2021.11</v>
      </c>
      <c r="Q61" s="58">
        <v>20000</v>
      </c>
      <c r="R61" s="48"/>
      <c r="S61" s="48"/>
      <c r="T61" s="48"/>
      <c r="U61" s="48"/>
      <c r="V61" s="48"/>
      <c r="W61" s="48"/>
      <c r="X61" s="48" t="s">
        <v>383</v>
      </c>
      <c r="Y61" s="48"/>
      <c r="Z61" s="48" t="s">
        <v>384</v>
      </c>
      <c r="AA61" s="48" t="s">
        <v>101</v>
      </c>
      <c r="AB61" s="48" t="s">
        <v>355</v>
      </c>
      <c r="AC61" s="48"/>
      <c r="AD61" s="48"/>
      <c r="AE61" s="48"/>
      <c r="AF61" s="48"/>
      <c r="AG61" s="48"/>
      <c r="AH61" s="48">
        <v>1</v>
      </c>
      <c r="AI61" s="48"/>
      <c r="AJ61" s="48" t="s">
        <v>355</v>
      </c>
      <c r="AK61" s="48"/>
      <c r="AL61" s="48" t="s">
        <v>96</v>
      </c>
      <c r="AM61" s="48" t="s">
        <v>77</v>
      </c>
      <c r="AN61" s="48"/>
      <c r="AO61" s="48">
        <f>J61</f>
        <v>216000</v>
      </c>
      <c r="AP61" s="48">
        <f>Q61</f>
        <v>20000</v>
      </c>
      <c r="AQ61" s="70">
        <v>60000</v>
      </c>
      <c r="AR61" s="58">
        <v>10000</v>
      </c>
      <c r="AS61" s="58">
        <v>10000</v>
      </c>
      <c r="AT61" s="58"/>
      <c r="AU61" s="48"/>
      <c r="AV61" s="88" t="s">
        <v>384</v>
      </c>
      <c r="AW61" s="53" t="s">
        <v>105</v>
      </c>
      <c r="AX61" s="51"/>
    </row>
    <row r="62" s="5" customFormat="1" ht="66" customHeight="1" spans="1:50">
      <c r="A62" s="48">
        <v>47</v>
      </c>
      <c r="B62" s="49">
        <v>6</v>
      </c>
      <c r="C62" s="50"/>
      <c r="D62" s="51" t="s">
        <v>385</v>
      </c>
      <c r="E62" s="58"/>
      <c r="F62" s="49" t="s">
        <v>77</v>
      </c>
      <c r="G62" s="49" t="s">
        <v>183</v>
      </c>
      <c r="H62" s="49" t="s">
        <v>153</v>
      </c>
      <c r="I62" s="51" t="s">
        <v>386</v>
      </c>
      <c r="J62" s="48">
        <v>200000</v>
      </c>
      <c r="K62" s="48">
        <v>0</v>
      </c>
      <c r="L62" s="48"/>
      <c r="M62" s="48"/>
      <c r="N62" s="48"/>
      <c r="O62" s="48" t="s">
        <v>387</v>
      </c>
      <c r="P62" s="48">
        <v>2021.06</v>
      </c>
      <c r="Q62" s="48">
        <v>8000</v>
      </c>
      <c r="R62" s="48"/>
      <c r="S62" s="48">
        <v>1000</v>
      </c>
      <c r="T62" s="48">
        <v>3000</v>
      </c>
      <c r="U62" s="48">
        <v>4000</v>
      </c>
      <c r="V62" s="48">
        <v>8000</v>
      </c>
      <c r="W62" s="48">
        <v>200</v>
      </c>
      <c r="X62" s="48" t="s">
        <v>388</v>
      </c>
      <c r="Y62" s="48">
        <v>2025.12</v>
      </c>
      <c r="Z62" s="48" t="s">
        <v>389</v>
      </c>
      <c r="AA62" s="48" t="s">
        <v>189</v>
      </c>
      <c r="AB62" s="48" t="s">
        <v>355</v>
      </c>
      <c r="AC62" s="48"/>
      <c r="AD62" s="48" t="s">
        <v>390</v>
      </c>
      <c r="AE62" s="48"/>
      <c r="AF62" s="48" t="s">
        <v>345</v>
      </c>
      <c r="AG62" s="48" t="s">
        <v>192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70">
        <v>100000</v>
      </c>
      <c r="AR62" s="48">
        <f t="shared" si="2"/>
        <v>5000</v>
      </c>
      <c r="AS62" s="48">
        <v>5000</v>
      </c>
      <c r="AT62" s="48"/>
      <c r="AU62" s="53" t="s">
        <v>391</v>
      </c>
      <c r="AV62" s="53" t="s">
        <v>389</v>
      </c>
      <c r="AW62" s="53" t="s">
        <v>194</v>
      </c>
      <c r="AX62" s="51"/>
    </row>
    <row r="63" s="5" customFormat="1" ht="81" customHeight="1" spans="1:50">
      <c r="A63" s="48">
        <v>48</v>
      </c>
      <c r="B63" s="49">
        <v>7</v>
      </c>
      <c r="C63" s="50"/>
      <c r="D63" s="51" t="s">
        <v>392</v>
      </c>
      <c r="E63" s="58"/>
      <c r="F63" s="49" t="s">
        <v>77</v>
      </c>
      <c r="G63" s="49" t="s">
        <v>183</v>
      </c>
      <c r="H63" s="49" t="s">
        <v>62</v>
      </c>
      <c r="I63" s="51" t="s">
        <v>393</v>
      </c>
      <c r="J63" s="48">
        <v>122000</v>
      </c>
      <c r="K63" s="48">
        <v>0</v>
      </c>
      <c r="L63" s="48"/>
      <c r="M63" s="48"/>
      <c r="N63" s="48"/>
      <c r="O63" s="48" t="s">
        <v>394</v>
      </c>
      <c r="P63" s="48">
        <v>2021.09</v>
      </c>
      <c r="Q63" s="48">
        <v>10000</v>
      </c>
      <c r="R63" s="48"/>
      <c r="S63" s="48"/>
      <c r="T63" s="48">
        <v>3000</v>
      </c>
      <c r="U63" s="48">
        <v>7000</v>
      </c>
      <c r="V63" s="48">
        <v>5000</v>
      </c>
      <c r="W63" s="48">
        <v>100</v>
      </c>
      <c r="X63" s="48" t="s">
        <v>395</v>
      </c>
      <c r="Y63" s="48">
        <v>2024.12</v>
      </c>
      <c r="Z63" s="48" t="s">
        <v>396</v>
      </c>
      <c r="AA63" s="48" t="s">
        <v>189</v>
      </c>
      <c r="AB63" s="48" t="s">
        <v>355</v>
      </c>
      <c r="AC63" s="48"/>
      <c r="AD63" s="48" t="s">
        <v>397</v>
      </c>
      <c r="AE63" s="48"/>
      <c r="AF63" s="48" t="s">
        <v>345</v>
      </c>
      <c r="AG63" s="48" t="s">
        <v>398</v>
      </c>
      <c r="AH63" s="48">
        <v>1</v>
      </c>
      <c r="AI63" s="48"/>
      <c r="AJ63" s="48" t="s">
        <v>355</v>
      </c>
      <c r="AK63" s="48"/>
      <c r="AL63" s="48" t="s">
        <v>183</v>
      </c>
      <c r="AM63" s="48" t="s">
        <v>77</v>
      </c>
      <c r="AN63" s="48"/>
      <c r="AO63" s="48">
        <v>122000</v>
      </c>
      <c r="AP63" s="48">
        <v>10000</v>
      </c>
      <c r="AQ63" s="70">
        <v>35000</v>
      </c>
      <c r="AR63" s="48">
        <f t="shared" si="2"/>
        <v>15000</v>
      </c>
      <c r="AS63" s="48">
        <v>7000</v>
      </c>
      <c r="AT63" s="48">
        <v>8000</v>
      </c>
      <c r="AU63" s="53" t="s">
        <v>399</v>
      </c>
      <c r="AV63" s="53" t="s">
        <v>400</v>
      </c>
      <c r="AW63" s="53" t="s">
        <v>194</v>
      </c>
      <c r="AX63" s="51"/>
    </row>
    <row r="64" s="5" customFormat="1" ht="63" customHeight="1" spans="1:50">
      <c r="A64" s="48">
        <v>49</v>
      </c>
      <c r="B64" s="49">
        <v>8</v>
      </c>
      <c r="C64" s="50"/>
      <c r="D64" s="51" t="s">
        <v>401</v>
      </c>
      <c r="E64" s="58"/>
      <c r="F64" s="49" t="s">
        <v>67</v>
      </c>
      <c r="G64" s="49" t="s">
        <v>244</v>
      </c>
      <c r="H64" s="49" t="s">
        <v>93</v>
      </c>
      <c r="I64" s="51" t="s">
        <v>402</v>
      </c>
      <c r="J64" s="48">
        <v>100000</v>
      </c>
      <c r="K64" s="48"/>
      <c r="L64" s="48"/>
      <c r="M64" s="48"/>
      <c r="N64" s="48">
        <v>85000</v>
      </c>
      <c r="O64" s="48"/>
      <c r="P64" s="48"/>
      <c r="Q64" s="48">
        <v>15000</v>
      </c>
      <c r="R64" s="48"/>
      <c r="S64" s="48"/>
      <c r="T64" s="48"/>
      <c r="U64" s="48"/>
      <c r="V64" s="48"/>
      <c r="W64" s="48"/>
      <c r="X64" s="48" t="s">
        <v>279</v>
      </c>
      <c r="Y64" s="48"/>
      <c r="Z64" s="48" t="s">
        <v>403</v>
      </c>
      <c r="AA64" s="48" t="s">
        <v>249</v>
      </c>
      <c r="AB64" s="48" t="s">
        <v>355</v>
      </c>
      <c r="AC64" s="48" t="s">
        <v>113</v>
      </c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>
        <v>8000</v>
      </c>
      <c r="AR64" s="48">
        <f>AS64+AT64</f>
        <v>8000</v>
      </c>
      <c r="AS64" s="48">
        <v>8000</v>
      </c>
      <c r="AT64" s="48"/>
      <c r="AU64" s="53"/>
      <c r="AV64" s="53" t="s">
        <v>404</v>
      </c>
      <c r="AW64" s="53" t="s">
        <v>253</v>
      </c>
      <c r="AX64" s="51"/>
    </row>
    <row r="65" s="5" customFormat="1" ht="59" customHeight="1" spans="1:50">
      <c r="A65" s="48">
        <v>50</v>
      </c>
      <c r="B65" s="49">
        <v>9</v>
      </c>
      <c r="C65" s="50"/>
      <c r="D65" s="63" t="s">
        <v>405</v>
      </c>
      <c r="E65" s="64"/>
      <c r="F65" s="65" t="s">
        <v>67</v>
      </c>
      <c r="G65" s="65" t="s">
        <v>183</v>
      </c>
      <c r="H65" s="65" t="s">
        <v>406</v>
      </c>
      <c r="I65" s="84" t="s">
        <v>407</v>
      </c>
      <c r="J65" s="48">
        <v>80000</v>
      </c>
      <c r="K65" s="48">
        <v>0</v>
      </c>
      <c r="L65" s="48">
        <v>0</v>
      </c>
      <c r="M65" s="48">
        <v>0</v>
      </c>
      <c r="N65" s="48">
        <v>50000</v>
      </c>
      <c r="O65" s="48"/>
      <c r="P65" s="48" t="s">
        <v>221</v>
      </c>
      <c r="Q65" s="48">
        <v>10000</v>
      </c>
      <c r="R65" s="48">
        <v>2500</v>
      </c>
      <c r="S65" s="48">
        <v>2500</v>
      </c>
      <c r="T65" s="48">
        <v>2500</v>
      </c>
      <c r="U65" s="48">
        <v>2500</v>
      </c>
      <c r="V65" s="48">
        <v>5000</v>
      </c>
      <c r="W65" s="48"/>
      <c r="X65" s="48" t="s">
        <v>408</v>
      </c>
      <c r="Y65" s="48">
        <v>2022.12</v>
      </c>
      <c r="Z65" s="48" t="s">
        <v>409</v>
      </c>
      <c r="AA65" s="48" t="s">
        <v>189</v>
      </c>
      <c r="AB65" s="48" t="s">
        <v>355</v>
      </c>
      <c r="AC65" s="48"/>
      <c r="AD65" s="48" t="s">
        <v>190</v>
      </c>
      <c r="AE65" s="48" t="s">
        <v>282</v>
      </c>
      <c r="AF65" s="48" t="s">
        <v>191</v>
      </c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>
        <v>5000</v>
      </c>
      <c r="AR65" s="48">
        <f>AS65+AT65</f>
        <v>3000</v>
      </c>
      <c r="AS65" s="48">
        <v>3000</v>
      </c>
      <c r="AT65" s="48"/>
      <c r="AU65" s="64" t="s">
        <v>283</v>
      </c>
      <c r="AV65" s="64" t="s">
        <v>410</v>
      </c>
      <c r="AW65" s="53" t="s">
        <v>194</v>
      </c>
      <c r="AX65" s="51"/>
    </row>
    <row r="66" s="5" customFormat="1" ht="62" customHeight="1" spans="1:50">
      <c r="A66" s="48">
        <v>51</v>
      </c>
      <c r="B66" s="49">
        <v>10</v>
      </c>
      <c r="C66" s="50"/>
      <c r="D66" s="63" t="s">
        <v>411</v>
      </c>
      <c r="E66" s="64"/>
      <c r="F66" s="65" t="s">
        <v>67</v>
      </c>
      <c r="G66" s="65" t="s">
        <v>183</v>
      </c>
      <c r="H66" s="65" t="s">
        <v>334</v>
      </c>
      <c r="I66" s="84" t="s">
        <v>412</v>
      </c>
      <c r="J66" s="48">
        <v>35000</v>
      </c>
      <c r="K66" s="48">
        <v>0</v>
      </c>
      <c r="L66" s="48">
        <v>0</v>
      </c>
      <c r="M66" s="48">
        <v>0</v>
      </c>
      <c r="N66" s="48">
        <v>20000</v>
      </c>
      <c r="O66" s="48"/>
      <c r="P66" s="48" t="s">
        <v>221</v>
      </c>
      <c r="Q66" s="48">
        <v>10000</v>
      </c>
      <c r="R66" s="48">
        <v>2500</v>
      </c>
      <c r="S66" s="48">
        <v>2500</v>
      </c>
      <c r="T66" s="48">
        <v>2500</v>
      </c>
      <c r="U66" s="48">
        <v>2500</v>
      </c>
      <c r="V66" s="48"/>
      <c r="W66" s="48"/>
      <c r="X66" s="48" t="s">
        <v>413</v>
      </c>
      <c r="Y66" s="48">
        <v>2022.12</v>
      </c>
      <c r="Z66" s="48" t="s">
        <v>414</v>
      </c>
      <c r="AA66" s="48" t="s">
        <v>189</v>
      </c>
      <c r="AB66" s="48" t="s">
        <v>355</v>
      </c>
      <c r="AC66" s="48"/>
      <c r="AD66" s="48" t="s">
        <v>190</v>
      </c>
      <c r="AE66" s="48" t="s">
        <v>415</v>
      </c>
      <c r="AF66" s="48" t="s">
        <v>191</v>
      </c>
      <c r="AG66" s="48"/>
      <c r="AH66" s="48">
        <v>1</v>
      </c>
      <c r="AI66" s="48"/>
      <c r="AJ66" s="48" t="s">
        <v>355</v>
      </c>
      <c r="AK66" s="48"/>
      <c r="AL66" s="48" t="s">
        <v>183</v>
      </c>
      <c r="AM66" s="48" t="s">
        <v>67</v>
      </c>
      <c r="AN66" s="48"/>
      <c r="AO66" s="48">
        <v>35000</v>
      </c>
      <c r="AP66" s="48">
        <v>10000</v>
      </c>
      <c r="AQ66" s="48">
        <v>5000</v>
      </c>
      <c r="AR66" s="48">
        <f>AS66+AT66</f>
        <v>3000</v>
      </c>
      <c r="AS66" s="48">
        <v>3000</v>
      </c>
      <c r="AT66" s="48"/>
      <c r="AU66" s="64" t="s">
        <v>311</v>
      </c>
      <c r="AV66" s="64" t="s">
        <v>416</v>
      </c>
      <c r="AW66" s="53" t="s">
        <v>194</v>
      </c>
      <c r="AX66" s="51"/>
    </row>
    <row r="67" s="5" customFormat="1" ht="56" customHeight="1" spans="1:50">
      <c r="A67" s="48">
        <v>52</v>
      </c>
      <c r="B67" s="49">
        <v>11</v>
      </c>
      <c r="C67" s="50"/>
      <c r="D67" s="51" t="s">
        <v>417</v>
      </c>
      <c r="E67" s="58"/>
      <c r="F67" s="49" t="s">
        <v>54</v>
      </c>
      <c r="G67" s="49" t="s">
        <v>139</v>
      </c>
      <c r="H67" s="49" t="s">
        <v>349</v>
      </c>
      <c r="I67" s="51" t="s">
        <v>418</v>
      </c>
      <c r="J67" s="48">
        <v>35000</v>
      </c>
      <c r="K67" s="48"/>
      <c r="L67" s="48"/>
      <c r="M67" s="48"/>
      <c r="N67" s="48"/>
      <c r="O67" s="48"/>
      <c r="P67" s="48">
        <v>2022</v>
      </c>
      <c r="Q67" s="48"/>
      <c r="R67" s="48"/>
      <c r="S67" s="48"/>
      <c r="T67" s="48"/>
      <c r="U67" s="48"/>
      <c r="V67" s="48"/>
      <c r="W67" s="48"/>
      <c r="X67" s="48" t="s">
        <v>419</v>
      </c>
      <c r="Y67" s="48"/>
      <c r="Z67" s="48" t="s">
        <v>420</v>
      </c>
      <c r="AA67" s="48" t="s">
        <v>144</v>
      </c>
      <c r="AB67" s="48" t="s">
        <v>355</v>
      </c>
      <c r="AC67" s="48"/>
      <c r="AD67" s="48"/>
      <c r="AE67" s="48"/>
      <c r="AF67" s="48"/>
      <c r="AG67" s="48">
        <v>3</v>
      </c>
      <c r="AH67" s="48"/>
      <c r="AI67" s="48"/>
      <c r="AJ67" s="48"/>
      <c r="AK67" s="48"/>
      <c r="AL67" s="48"/>
      <c r="AM67" s="48"/>
      <c r="AN67" s="48"/>
      <c r="AO67" s="48"/>
      <c r="AP67" s="48"/>
      <c r="AQ67" s="53">
        <v>20000</v>
      </c>
      <c r="AR67" s="48">
        <f>SUM(AS67:AT67)</f>
        <v>20000</v>
      </c>
      <c r="AS67" s="48">
        <v>20000</v>
      </c>
      <c r="AT67" s="48"/>
      <c r="AU67" s="53"/>
      <c r="AV67" s="53" t="s">
        <v>421</v>
      </c>
      <c r="AW67" s="53" t="s">
        <v>149</v>
      </c>
      <c r="AX67" s="51"/>
    </row>
    <row r="68" s="5" customFormat="1" ht="71" customHeight="1" spans="1:50">
      <c r="A68" s="48">
        <v>53</v>
      </c>
      <c r="B68" s="49">
        <v>12</v>
      </c>
      <c r="C68" s="50"/>
      <c r="D68" s="51" t="s">
        <v>422</v>
      </c>
      <c r="E68" s="58"/>
      <c r="F68" s="49" t="s">
        <v>77</v>
      </c>
      <c r="G68" s="49" t="s">
        <v>139</v>
      </c>
      <c r="H68" s="49" t="s">
        <v>184</v>
      </c>
      <c r="I68" s="51" t="s">
        <v>423</v>
      </c>
      <c r="J68" s="48">
        <v>11000</v>
      </c>
      <c r="K68" s="48">
        <v>0</v>
      </c>
      <c r="L68" s="48"/>
      <c r="M68" s="48"/>
      <c r="N68" s="48"/>
      <c r="O68" s="48" t="s">
        <v>424</v>
      </c>
      <c r="P68" s="48">
        <v>2021.01</v>
      </c>
      <c r="Q68" s="48">
        <v>8000</v>
      </c>
      <c r="R68" s="48">
        <v>1600</v>
      </c>
      <c r="S68" s="48">
        <v>3200</v>
      </c>
      <c r="T68" s="48">
        <v>2400</v>
      </c>
      <c r="U68" s="48">
        <v>800</v>
      </c>
      <c r="V68" s="48">
        <v>4000</v>
      </c>
      <c r="W68" s="48">
        <v>15</v>
      </c>
      <c r="X68" s="48" t="s">
        <v>425</v>
      </c>
      <c r="Y68" s="48">
        <v>2022.01</v>
      </c>
      <c r="Z68" s="48" t="s">
        <v>426</v>
      </c>
      <c r="AA68" s="48" t="s">
        <v>144</v>
      </c>
      <c r="AB68" s="48" t="s">
        <v>355</v>
      </c>
      <c r="AC68" s="48"/>
      <c r="AD68" s="48" t="s">
        <v>427</v>
      </c>
      <c r="AE68" s="48" t="s">
        <v>428</v>
      </c>
      <c r="AF68" s="48"/>
      <c r="AG68" s="48">
        <v>1</v>
      </c>
      <c r="AH68" s="48"/>
      <c r="AI68" s="48"/>
      <c r="AJ68" s="48"/>
      <c r="AK68" s="48"/>
      <c r="AL68" s="48"/>
      <c r="AM68" s="48"/>
      <c r="AN68" s="48"/>
      <c r="AO68" s="48"/>
      <c r="AP68" s="48"/>
      <c r="AQ68" s="53">
        <v>11000</v>
      </c>
      <c r="AR68" s="48">
        <f>SUM(AS68:AT68)</f>
        <v>11000</v>
      </c>
      <c r="AS68" s="48">
        <v>11000</v>
      </c>
      <c r="AT68" s="48"/>
      <c r="AU68" s="53" t="s">
        <v>429</v>
      </c>
      <c r="AV68" s="53" t="s">
        <v>430</v>
      </c>
      <c r="AW68" s="53" t="s">
        <v>149</v>
      </c>
      <c r="AX68" s="51"/>
    </row>
    <row r="69" s="5" customFormat="1" ht="42" customHeight="1" spans="1:50">
      <c r="A69" s="45" t="s">
        <v>431</v>
      </c>
      <c r="B69" s="46" t="s">
        <v>432</v>
      </c>
      <c r="C69" s="46"/>
      <c r="D69" s="46"/>
      <c r="E69" s="46"/>
      <c r="F69" s="46"/>
      <c r="G69" s="46"/>
      <c r="H69" s="46"/>
      <c r="I69" s="46"/>
      <c r="J69" s="47">
        <f>SUM(J70+J74)</f>
        <v>892200</v>
      </c>
      <c r="K69" s="47"/>
      <c r="L69" s="47"/>
      <c r="M69" s="47"/>
      <c r="N69" s="47"/>
      <c r="O69" s="47"/>
      <c r="P69" s="48"/>
      <c r="Q69" s="47">
        <f>SUM(Q70+Q74)</f>
        <v>156000</v>
      </c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>
        <f>SUM(AQ70+AQ74)</f>
        <v>398000</v>
      </c>
      <c r="AR69" s="47">
        <f>SUM(AR70+AR74)</f>
        <v>179000</v>
      </c>
      <c r="AS69" s="47">
        <f>SUM(AS70+AS74)</f>
        <v>179000</v>
      </c>
      <c r="AT69" s="47"/>
      <c r="AU69" s="49"/>
      <c r="AV69" s="49"/>
      <c r="AW69" s="49"/>
      <c r="AX69" s="51"/>
    </row>
    <row r="70" s="5" customFormat="1" ht="42" customHeight="1" spans="1:50">
      <c r="A70" s="47" t="s">
        <v>51</v>
      </c>
      <c r="B70" s="46" t="s">
        <v>433</v>
      </c>
      <c r="C70" s="46"/>
      <c r="D70" s="46"/>
      <c r="E70" s="46"/>
      <c r="F70" s="46"/>
      <c r="G70" s="46"/>
      <c r="H70" s="46"/>
      <c r="I70" s="46"/>
      <c r="J70" s="47">
        <f>SUM(J71:J73)</f>
        <v>180200</v>
      </c>
      <c r="K70" s="47"/>
      <c r="L70" s="47"/>
      <c r="M70" s="47"/>
      <c r="N70" s="47"/>
      <c r="O70" s="47"/>
      <c r="P70" s="48"/>
      <c r="Q70" s="47">
        <f>SUM(Q71:Q73)</f>
        <v>71000</v>
      </c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>
        <f>SUM(AQ71:AQ73)</f>
        <v>110000</v>
      </c>
      <c r="AR70" s="47">
        <f>SUM(AR71:AR73)</f>
        <v>65000</v>
      </c>
      <c r="AS70" s="47">
        <f>SUM(AS71:AS73)</f>
        <v>65000</v>
      </c>
      <c r="AT70" s="47"/>
      <c r="AU70" s="49"/>
      <c r="AV70" s="49"/>
      <c r="AW70" s="49"/>
      <c r="AX70" s="51"/>
    </row>
    <row r="71" s="5" customFormat="1" ht="55" customHeight="1" spans="1:50">
      <c r="A71" s="48">
        <v>54</v>
      </c>
      <c r="B71" s="49">
        <v>1</v>
      </c>
      <c r="C71" s="50"/>
      <c r="D71" s="114" t="s">
        <v>434</v>
      </c>
      <c r="E71" s="79"/>
      <c r="F71" s="71" t="s">
        <v>77</v>
      </c>
      <c r="G71" s="81" t="s">
        <v>68</v>
      </c>
      <c r="H71" s="71" t="s">
        <v>119</v>
      </c>
      <c r="I71" s="114" t="s">
        <v>435</v>
      </c>
      <c r="J71" s="48">
        <v>100000</v>
      </c>
      <c r="K71" s="48"/>
      <c r="L71" s="48"/>
      <c r="M71" s="48"/>
      <c r="N71" s="48"/>
      <c r="O71" s="48"/>
      <c r="P71" s="48">
        <v>202103</v>
      </c>
      <c r="Q71" s="48">
        <v>46000</v>
      </c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70">
        <v>40000</v>
      </c>
      <c r="AR71" s="48">
        <v>40000</v>
      </c>
      <c r="AS71" s="48">
        <v>40000</v>
      </c>
      <c r="AT71" s="48"/>
      <c r="AU71" s="71" t="s">
        <v>436</v>
      </c>
      <c r="AV71" s="71" t="s">
        <v>437</v>
      </c>
      <c r="AW71" s="53" t="s">
        <v>79</v>
      </c>
      <c r="AX71" s="52"/>
    </row>
    <row r="72" s="5" customFormat="1" ht="53" customHeight="1" spans="1:50">
      <c r="A72" s="48">
        <v>55</v>
      </c>
      <c r="B72" s="49">
        <v>2</v>
      </c>
      <c r="C72" s="50"/>
      <c r="D72" s="51" t="s">
        <v>438</v>
      </c>
      <c r="E72" s="58" t="s">
        <v>439</v>
      </c>
      <c r="F72" s="49" t="s">
        <v>67</v>
      </c>
      <c r="G72" s="49" t="s">
        <v>87</v>
      </c>
      <c r="H72" s="49" t="s">
        <v>334</v>
      </c>
      <c r="I72" s="51" t="s">
        <v>440</v>
      </c>
      <c r="J72" s="48">
        <v>50200</v>
      </c>
      <c r="K72" s="48">
        <v>0</v>
      </c>
      <c r="L72" s="48">
        <v>0</v>
      </c>
      <c r="M72" s="48">
        <v>0</v>
      </c>
      <c r="N72" s="48">
        <v>5500</v>
      </c>
      <c r="O72" s="48"/>
      <c r="P72" s="82"/>
      <c r="Q72" s="48">
        <v>20000</v>
      </c>
      <c r="R72" s="48">
        <v>3000</v>
      </c>
      <c r="S72" s="48">
        <v>6000</v>
      </c>
      <c r="T72" s="48">
        <v>6000</v>
      </c>
      <c r="U72" s="48">
        <v>5000</v>
      </c>
      <c r="V72" s="48">
        <v>20000</v>
      </c>
      <c r="W72" s="48">
        <v>164</v>
      </c>
      <c r="X72" s="48" t="s">
        <v>441</v>
      </c>
      <c r="Y72" s="48">
        <v>2022.08</v>
      </c>
      <c r="Z72" s="48" t="s">
        <v>442</v>
      </c>
      <c r="AA72" s="48" t="s">
        <v>354</v>
      </c>
      <c r="AB72" s="48" t="s">
        <v>443</v>
      </c>
      <c r="AC72" s="48"/>
      <c r="AD72" s="48" t="s">
        <v>444</v>
      </c>
      <c r="AE72" s="48" t="s">
        <v>445</v>
      </c>
      <c r="AF72" s="48"/>
      <c r="AG72" s="48"/>
      <c r="AH72" s="48">
        <v>1</v>
      </c>
      <c r="AI72" s="48"/>
      <c r="AJ72" s="48" t="s">
        <v>443</v>
      </c>
      <c r="AK72" s="48" t="s">
        <v>146</v>
      </c>
      <c r="AL72" s="48" t="s">
        <v>87</v>
      </c>
      <c r="AM72" s="48" t="s">
        <v>67</v>
      </c>
      <c r="AN72" s="48"/>
      <c r="AO72" s="48">
        <v>50200</v>
      </c>
      <c r="AP72" s="48">
        <v>20000</v>
      </c>
      <c r="AQ72" s="48">
        <v>40000</v>
      </c>
      <c r="AR72" s="48">
        <f>AS72+AT72</f>
        <v>20000</v>
      </c>
      <c r="AS72" s="48">
        <v>20000</v>
      </c>
      <c r="AT72" s="48"/>
      <c r="AU72" s="53"/>
      <c r="AV72" s="53" t="s">
        <v>446</v>
      </c>
      <c r="AW72" s="53" t="s">
        <v>91</v>
      </c>
      <c r="AX72" s="52"/>
    </row>
    <row r="73" s="5" customFormat="1" ht="42" customHeight="1" spans="1:50">
      <c r="A73" s="48">
        <v>56</v>
      </c>
      <c r="B73" s="49">
        <v>3</v>
      </c>
      <c r="C73" s="50"/>
      <c r="D73" s="60" t="s">
        <v>447</v>
      </c>
      <c r="E73" s="49"/>
      <c r="F73" s="61" t="s">
        <v>77</v>
      </c>
      <c r="G73" s="61" t="s">
        <v>96</v>
      </c>
      <c r="H73" s="61" t="s">
        <v>184</v>
      </c>
      <c r="I73" s="51" t="s">
        <v>448</v>
      </c>
      <c r="J73" s="58">
        <v>30000</v>
      </c>
      <c r="K73" s="48">
        <f>L73+M73</f>
        <v>0</v>
      </c>
      <c r="L73" s="48"/>
      <c r="M73" s="48"/>
      <c r="N73" s="48"/>
      <c r="O73" s="48" t="s">
        <v>449</v>
      </c>
      <c r="P73" s="58">
        <v>2021.06</v>
      </c>
      <c r="Q73" s="58">
        <v>5000</v>
      </c>
      <c r="R73" s="48">
        <v>1000</v>
      </c>
      <c r="S73" s="48">
        <v>1500</v>
      </c>
      <c r="T73" s="48">
        <v>1500</v>
      </c>
      <c r="U73" s="48">
        <v>1000</v>
      </c>
      <c r="V73" s="48">
        <v>10000</v>
      </c>
      <c r="W73" s="48">
        <v>55.6</v>
      </c>
      <c r="X73" s="48" t="s">
        <v>450</v>
      </c>
      <c r="Y73" s="48">
        <v>2022.12</v>
      </c>
      <c r="Z73" s="48" t="s">
        <v>451</v>
      </c>
      <c r="AA73" s="48" t="s">
        <v>101</v>
      </c>
      <c r="AB73" s="48" t="s">
        <v>443</v>
      </c>
      <c r="AC73" s="48"/>
      <c r="AD73" s="48" t="s">
        <v>452</v>
      </c>
      <c r="AE73" s="48" t="s">
        <v>453</v>
      </c>
      <c r="AF73" s="48"/>
      <c r="AG73" s="48"/>
      <c r="AH73" s="48">
        <v>1</v>
      </c>
      <c r="AI73" s="48"/>
      <c r="AJ73" s="48" t="s">
        <v>443</v>
      </c>
      <c r="AK73" s="48"/>
      <c r="AL73" s="48" t="s">
        <v>96</v>
      </c>
      <c r="AM73" s="48" t="s">
        <v>77</v>
      </c>
      <c r="AN73" s="48"/>
      <c r="AO73" s="48">
        <f>J73</f>
        <v>30000</v>
      </c>
      <c r="AP73" s="48">
        <f>Q73</f>
        <v>5000</v>
      </c>
      <c r="AQ73" s="48">
        <v>30000</v>
      </c>
      <c r="AR73" s="58">
        <v>5000</v>
      </c>
      <c r="AS73" s="58">
        <v>5000</v>
      </c>
      <c r="AT73" s="58"/>
      <c r="AU73" s="119"/>
      <c r="AV73" s="120" t="s">
        <v>454</v>
      </c>
      <c r="AW73" s="53" t="s">
        <v>105</v>
      </c>
      <c r="AX73" s="51"/>
    </row>
    <row r="74" s="5" customFormat="1" ht="42" customHeight="1" spans="1:50">
      <c r="A74" s="47" t="s">
        <v>135</v>
      </c>
      <c r="B74" s="46" t="s">
        <v>455</v>
      </c>
      <c r="C74" s="46"/>
      <c r="D74" s="46"/>
      <c r="E74" s="46"/>
      <c r="F74" s="46"/>
      <c r="G74" s="46"/>
      <c r="H74" s="46"/>
      <c r="I74" s="46"/>
      <c r="J74" s="47">
        <f>SUM(J75:J80)</f>
        <v>712000</v>
      </c>
      <c r="K74" s="47"/>
      <c r="L74" s="47"/>
      <c r="M74" s="47"/>
      <c r="N74" s="47"/>
      <c r="O74" s="47"/>
      <c r="P74" s="47"/>
      <c r="Q74" s="47">
        <f>SUM(Q75:Q80)</f>
        <v>85000</v>
      </c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>
        <f>SUM(AQ75:AQ80)</f>
        <v>288000</v>
      </c>
      <c r="AR74" s="47">
        <f>SUM(AR75:AR80)</f>
        <v>114000</v>
      </c>
      <c r="AS74" s="47">
        <f>SUM(AS75:AS80)</f>
        <v>114000</v>
      </c>
      <c r="AT74" s="47"/>
      <c r="AU74" s="49"/>
      <c r="AV74" s="49"/>
      <c r="AW74" s="49"/>
      <c r="AX74" s="51"/>
    </row>
    <row r="75" s="5" customFormat="1" ht="56" customHeight="1" spans="1:50">
      <c r="A75" s="48">
        <v>57</v>
      </c>
      <c r="B75" s="49">
        <v>1</v>
      </c>
      <c r="C75" s="50"/>
      <c r="D75" s="51" t="s">
        <v>456</v>
      </c>
      <c r="E75" s="58" t="s">
        <v>457</v>
      </c>
      <c r="F75" s="49" t="s">
        <v>67</v>
      </c>
      <c r="G75" s="49" t="s">
        <v>213</v>
      </c>
      <c r="H75" s="49" t="s">
        <v>458</v>
      </c>
      <c r="I75" s="51" t="s">
        <v>459</v>
      </c>
      <c r="J75" s="48">
        <v>336000</v>
      </c>
      <c r="K75" s="48">
        <v>0</v>
      </c>
      <c r="L75" s="48"/>
      <c r="M75" s="48"/>
      <c r="N75" s="48">
        <v>117709</v>
      </c>
      <c r="O75" s="48"/>
      <c r="P75" s="48"/>
      <c r="Q75" s="48">
        <v>15000</v>
      </c>
      <c r="R75" s="48">
        <v>3000</v>
      </c>
      <c r="S75" s="48">
        <v>4000</v>
      </c>
      <c r="T75" s="48">
        <v>4000</v>
      </c>
      <c r="U75" s="48">
        <v>4000</v>
      </c>
      <c r="V75" s="48"/>
      <c r="W75" s="48"/>
      <c r="X75" s="48" t="s">
        <v>460</v>
      </c>
      <c r="Y75" s="48">
        <v>2025.12</v>
      </c>
      <c r="Z75" s="48" t="s">
        <v>461</v>
      </c>
      <c r="AA75" s="48" t="s">
        <v>176</v>
      </c>
      <c r="AB75" s="48" t="s">
        <v>462</v>
      </c>
      <c r="AC75" s="48"/>
      <c r="AD75" s="48"/>
      <c r="AE75" s="48"/>
      <c r="AF75" s="48"/>
      <c r="AG75" s="48"/>
      <c r="AH75" s="48">
        <v>1</v>
      </c>
      <c r="AI75" s="48"/>
      <c r="AJ75" s="48" t="s">
        <v>462</v>
      </c>
      <c r="AK75" s="48" t="s">
        <v>146</v>
      </c>
      <c r="AL75" s="48" t="s">
        <v>176</v>
      </c>
      <c r="AM75" s="48" t="s">
        <v>67</v>
      </c>
      <c r="AN75" s="48"/>
      <c r="AO75" s="48">
        <v>336000</v>
      </c>
      <c r="AP75" s="48">
        <v>15000</v>
      </c>
      <c r="AQ75" s="53">
        <v>200000</v>
      </c>
      <c r="AR75" s="48">
        <v>87000</v>
      </c>
      <c r="AS75" s="48">
        <v>87000</v>
      </c>
      <c r="AT75" s="48"/>
      <c r="AU75" s="53"/>
      <c r="AV75" s="49" t="s">
        <v>463</v>
      </c>
      <c r="AW75" s="49" t="s">
        <v>176</v>
      </c>
      <c r="AX75" s="51"/>
    </row>
    <row r="76" s="5" customFormat="1" ht="65" customHeight="1" spans="1:50">
      <c r="A76" s="48">
        <v>58</v>
      </c>
      <c r="B76" s="49">
        <v>2</v>
      </c>
      <c r="C76" s="50"/>
      <c r="D76" s="115" t="s">
        <v>464</v>
      </c>
      <c r="E76" s="58"/>
      <c r="F76" s="116" t="s">
        <v>77</v>
      </c>
      <c r="G76" s="116" t="s">
        <v>76</v>
      </c>
      <c r="H76" s="116" t="s">
        <v>153</v>
      </c>
      <c r="I76" s="54" t="s">
        <v>465</v>
      </c>
      <c r="J76" s="48">
        <v>120000</v>
      </c>
      <c r="K76" s="48"/>
      <c r="L76" s="48"/>
      <c r="M76" s="48"/>
      <c r="N76" s="48"/>
      <c r="O76" s="48"/>
      <c r="P76" s="48">
        <v>2021.06</v>
      </c>
      <c r="Q76" s="48">
        <v>11000</v>
      </c>
      <c r="R76" s="48">
        <v>1500</v>
      </c>
      <c r="S76" s="48">
        <v>2000</v>
      </c>
      <c r="T76" s="48">
        <v>2000</v>
      </c>
      <c r="U76" s="48">
        <v>1500</v>
      </c>
      <c r="V76" s="48">
        <v>0</v>
      </c>
      <c r="W76" s="48">
        <v>0</v>
      </c>
      <c r="X76" s="48" t="s">
        <v>279</v>
      </c>
      <c r="Y76" s="48">
        <v>2021.11</v>
      </c>
      <c r="Z76" s="48" t="s">
        <v>466</v>
      </c>
      <c r="AA76" s="48" t="s">
        <v>73</v>
      </c>
      <c r="AB76" s="48" t="s">
        <v>462</v>
      </c>
      <c r="AC76" s="48" t="s">
        <v>113</v>
      </c>
      <c r="AD76" s="48" t="s">
        <v>467</v>
      </c>
      <c r="AE76" s="48" t="s">
        <v>468</v>
      </c>
      <c r="AF76" s="48"/>
      <c r="AG76" s="48"/>
      <c r="AH76" s="48">
        <v>1</v>
      </c>
      <c r="AI76" s="48"/>
      <c r="AJ76" s="48" t="s">
        <v>462</v>
      </c>
      <c r="AK76" s="48"/>
      <c r="AL76" s="48" t="s">
        <v>76</v>
      </c>
      <c r="AM76" s="48" t="s">
        <v>67</v>
      </c>
      <c r="AN76" s="48"/>
      <c r="AO76" s="48">
        <v>25000</v>
      </c>
      <c r="AP76" s="48">
        <v>7000</v>
      </c>
      <c r="AQ76" s="53">
        <v>15000</v>
      </c>
      <c r="AR76" s="48">
        <v>5000</v>
      </c>
      <c r="AS76" s="48">
        <v>5000</v>
      </c>
      <c r="AT76" s="48"/>
      <c r="AU76" s="71" t="s">
        <v>366</v>
      </c>
      <c r="AV76" s="71" t="s">
        <v>469</v>
      </c>
      <c r="AW76" s="53" t="s">
        <v>85</v>
      </c>
      <c r="AX76" s="51"/>
    </row>
    <row r="77" s="5" customFormat="1" ht="61" customHeight="1" spans="1:50">
      <c r="A77" s="48">
        <v>59</v>
      </c>
      <c r="B77" s="49">
        <v>3</v>
      </c>
      <c r="C77" s="50"/>
      <c r="D77" s="51" t="s">
        <v>470</v>
      </c>
      <c r="E77" s="49"/>
      <c r="F77" s="49" t="s">
        <v>67</v>
      </c>
      <c r="G77" s="49" t="s">
        <v>139</v>
      </c>
      <c r="H77" s="49" t="s">
        <v>88</v>
      </c>
      <c r="I77" s="51" t="s">
        <v>471</v>
      </c>
      <c r="J77" s="48">
        <v>100000</v>
      </c>
      <c r="K77" s="48">
        <f>L77+M77</f>
        <v>0</v>
      </c>
      <c r="L77" s="48"/>
      <c r="M77" s="48"/>
      <c r="N77" s="48">
        <v>20000</v>
      </c>
      <c r="O77" s="48"/>
      <c r="P77" s="48"/>
      <c r="Q77" s="48">
        <v>24000</v>
      </c>
      <c r="R77" s="48">
        <f>Q77*0.2</f>
        <v>4800</v>
      </c>
      <c r="S77" s="48">
        <f>Q77*0.4</f>
        <v>9600</v>
      </c>
      <c r="T77" s="48">
        <f>Q77*0.35</f>
        <v>8400</v>
      </c>
      <c r="U77" s="48">
        <f>Q77*0.05</f>
        <v>1200</v>
      </c>
      <c r="V77" s="48"/>
      <c r="W77" s="48"/>
      <c r="X77" s="48" t="s">
        <v>472</v>
      </c>
      <c r="Y77" s="48">
        <v>2023.12</v>
      </c>
      <c r="Z77" s="48" t="s">
        <v>473</v>
      </c>
      <c r="AA77" s="48" t="s">
        <v>144</v>
      </c>
      <c r="AB77" s="48" t="s">
        <v>462</v>
      </c>
      <c r="AC77" s="48"/>
      <c r="AD77" s="48" t="s">
        <v>474</v>
      </c>
      <c r="AE77" s="48" t="s">
        <v>475</v>
      </c>
      <c r="AF77" s="48"/>
      <c r="AG77" s="48" t="s">
        <v>476</v>
      </c>
      <c r="AH77" s="48">
        <v>1</v>
      </c>
      <c r="AI77" s="48"/>
      <c r="AJ77" s="48" t="s">
        <v>462</v>
      </c>
      <c r="AK77" s="48"/>
      <c r="AL77" s="48" t="s">
        <v>139</v>
      </c>
      <c r="AM77" s="48" t="s">
        <v>67</v>
      </c>
      <c r="AN77" s="48"/>
      <c r="AO77" s="48">
        <f>J77</f>
        <v>100000</v>
      </c>
      <c r="AP77" s="48">
        <f>Q77</f>
        <v>24000</v>
      </c>
      <c r="AQ77" s="70">
        <v>10000</v>
      </c>
      <c r="AR77" s="48">
        <f>SUM(AS77:AT77)</f>
        <v>10000</v>
      </c>
      <c r="AS77" s="48">
        <v>10000</v>
      </c>
      <c r="AT77" s="48"/>
      <c r="AU77" s="49" t="s">
        <v>477</v>
      </c>
      <c r="AV77" s="49" t="s">
        <v>478</v>
      </c>
      <c r="AW77" s="49" t="s">
        <v>168</v>
      </c>
      <c r="AX77" s="51"/>
    </row>
    <row r="78" s="5" customFormat="1" ht="67" customHeight="1" spans="1:50">
      <c r="A78" s="48">
        <v>60</v>
      </c>
      <c r="B78" s="49">
        <v>4</v>
      </c>
      <c r="C78" s="50"/>
      <c r="D78" s="60" t="s">
        <v>479</v>
      </c>
      <c r="E78" s="61" t="s">
        <v>67</v>
      </c>
      <c r="F78" s="61" t="s">
        <v>67</v>
      </c>
      <c r="G78" s="61" t="s">
        <v>87</v>
      </c>
      <c r="H78" s="61" t="s">
        <v>328</v>
      </c>
      <c r="I78" s="51" t="s">
        <v>480</v>
      </c>
      <c r="J78" s="48">
        <v>76000</v>
      </c>
      <c r="K78" s="48"/>
      <c r="L78" s="48">
        <v>5000</v>
      </c>
      <c r="M78" s="48"/>
      <c r="N78" s="48"/>
      <c r="O78" s="48"/>
      <c r="P78" s="48"/>
      <c r="Q78" s="48">
        <v>5000</v>
      </c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70">
        <v>30000</v>
      </c>
      <c r="AR78" s="48">
        <v>5000</v>
      </c>
      <c r="AS78" s="48">
        <v>5000</v>
      </c>
      <c r="AT78" s="48"/>
      <c r="AU78" s="49"/>
      <c r="AV78" s="53" t="s">
        <v>200</v>
      </c>
      <c r="AW78" s="49" t="s">
        <v>176</v>
      </c>
      <c r="AX78" s="51"/>
    </row>
    <row r="79" s="5" customFormat="1" ht="56" customHeight="1" spans="1:50">
      <c r="A79" s="48">
        <v>61</v>
      </c>
      <c r="B79" s="49">
        <v>5</v>
      </c>
      <c r="C79" s="50"/>
      <c r="D79" s="52" t="s">
        <v>481</v>
      </c>
      <c r="E79" s="49"/>
      <c r="F79" s="53" t="s">
        <v>77</v>
      </c>
      <c r="G79" s="53" t="s">
        <v>87</v>
      </c>
      <c r="H79" s="53" t="s">
        <v>119</v>
      </c>
      <c r="I79" s="52" t="s">
        <v>482</v>
      </c>
      <c r="J79" s="48">
        <v>43000</v>
      </c>
      <c r="K79" s="48"/>
      <c r="L79" s="48"/>
      <c r="M79" s="48"/>
      <c r="N79" s="48"/>
      <c r="O79" s="48"/>
      <c r="P79" s="48">
        <v>2021.08</v>
      </c>
      <c r="Q79" s="48">
        <v>10000</v>
      </c>
      <c r="R79" s="48"/>
      <c r="S79" s="48"/>
      <c r="T79" s="48"/>
      <c r="U79" s="48"/>
      <c r="V79" s="48"/>
      <c r="W79" s="48"/>
      <c r="X79" s="48" t="s">
        <v>483</v>
      </c>
      <c r="Y79" s="48"/>
      <c r="Z79" s="48" t="s">
        <v>484</v>
      </c>
      <c r="AA79" s="48" t="s">
        <v>176</v>
      </c>
      <c r="AB79" s="48" t="s">
        <v>462</v>
      </c>
      <c r="AC79" s="48"/>
      <c r="AD79" s="48"/>
      <c r="AE79" s="48"/>
      <c r="AF79" s="48"/>
      <c r="AG79" s="48"/>
      <c r="AH79" s="48">
        <v>1</v>
      </c>
      <c r="AI79" s="48"/>
      <c r="AJ79" s="48" t="s">
        <v>462</v>
      </c>
      <c r="AK79" s="48"/>
      <c r="AL79" s="48" t="s">
        <v>176</v>
      </c>
      <c r="AM79" s="48" t="s">
        <v>77</v>
      </c>
      <c r="AN79" s="48"/>
      <c r="AO79" s="48">
        <f>J79</f>
        <v>43000</v>
      </c>
      <c r="AP79" s="48">
        <f>Q79</f>
        <v>10000</v>
      </c>
      <c r="AQ79" s="70">
        <v>30000</v>
      </c>
      <c r="AR79" s="48">
        <v>5000</v>
      </c>
      <c r="AS79" s="48">
        <v>5000</v>
      </c>
      <c r="AT79" s="48"/>
      <c r="AU79" s="48"/>
      <c r="AV79" s="53" t="s">
        <v>485</v>
      </c>
      <c r="AW79" s="49" t="s">
        <v>176</v>
      </c>
      <c r="AX79" s="52" t="s">
        <v>486</v>
      </c>
    </row>
    <row r="80" s="5" customFormat="1" ht="42" customHeight="1" spans="1:50">
      <c r="A80" s="48">
        <v>62</v>
      </c>
      <c r="B80" s="49">
        <v>6</v>
      </c>
      <c r="C80" s="50"/>
      <c r="D80" s="51" t="s">
        <v>487</v>
      </c>
      <c r="E80" s="58"/>
      <c r="F80" s="49" t="s">
        <v>77</v>
      </c>
      <c r="G80" s="49" t="s">
        <v>76</v>
      </c>
      <c r="H80" s="49" t="s">
        <v>184</v>
      </c>
      <c r="I80" s="51" t="s">
        <v>488</v>
      </c>
      <c r="J80" s="48">
        <v>37000</v>
      </c>
      <c r="K80" s="48">
        <v>0</v>
      </c>
      <c r="L80" s="48">
        <v>0</v>
      </c>
      <c r="M80" s="48">
        <v>0</v>
      </c>
      <c r="N80" s="48"/>
      <c r="O80" s="48" t="s">
        <v>489</v>
      </c>
      <c r="P80" s="48" t="s">
        <v>490</v>
      </c>
      <c r="Q80" s="48">
        <v>20000</v>
      </c>
      <c r="R80" s="48"/>
      <c r="S80" s="48">
        <v>1000</v>
      </c>
      <c r="T80" s="48">
        <v>10000</v>
      </c>
      <c r="U80" s="48">
        <v>9000</v>
      </c>
      <c r="V80" s="48">
        <v>0</v>
      </c>
      <c r="W80" s="48">
        <v>0</v>
      </c>
      <c r="X80" s="48" t="s">
        <v>491</v>
      </c>
      <c r="Y80" s="48">
        <v>2022.06</v>
      </c>
      <c r="Z80" s="48" t="s">
        <v>466</v>
      </c>
      <c r="AA80" s="48" t="s">
        <v>73</v>
      </c>
      <c r="AB80" s="48" t="s">
        <v>462</v>
      </c>
      <c r="AC80" s="48"/>
      <c r="AD80" s="48" t="s">
        <v>467</v>
      </c>
      <c r="AE80" s="48" t="s">
        <v>492</v>
      </c>
      <c r="AF80" s="48"/>
      <c r="AG80" s="48"/>
      <c r="AH80" s="48">
        <v>1</v>
      </c>
      <c r="AI80" s="48"/>
      <c r="AJ80" s="48" t="s">
        <v>462</v>
      </c>
      <c r="AK80" s="48"/>
      <c r="AL80" s="48" t="s">
        <v>76</v>
      </c>
      <c r="AM80" s="48" t="s">
        <v>77</v>
      </c>
      <c r="AN80" s="48"/>
      <c r="AO80" s="48">
        <v>37000</v>
      </c>
      <c r="AP80" s="48">
        <v>20000</v>
      </c>
      <c r="AQ80" s="48">
        <v>3000</v>
      </c>
      <c r="AR80" s="48">
        <f>SUM(AS80:AT80)</f>
        <v>2000</v>
      </c>
      <c r="AS80" s="48">
        <v>2000</v>
      </c>
      <c r="AT80" s="70"/>
      <c r="AU80" s="53" t="s">
        <v>366</v>
      </c>
      <c r="AV80" s="53" t="s">
        <v>466</v>
      </c>
      <c r="AW80" s="53" t="s">
        <v>85</v>
      </c>
      <c r="AX80" s="51"/>
    </row>
    <row r="81" s="5" customFormat="1" ht="42" customHeight="1" spans="1:50">
      <c r="A81" s="45" t="s">
        <v>493</v>
      </c>
      <c r="B81" s="46" t="s">
        <v>494</v>
      </c>
      <c r="C81" s="46"/>
      <c r="D81" s="46"/>
      <c r="E81" s="46"/>
      <c r="F81" s="46"/>
      <c r="G81" s="46"/>
      <c r="H81" s="46"/>
      <c r="I81" s="46"/>
      <c r="J81" s="47">
        <f>SUM(J82:J82)</f>
        <v>200000</v>
      </c>
      <c r="K81" s="47"/>
      <c r="L81" s="47"/>
      <c r="M81" s="47"/>
      <c r="N81" s="47"/>
      <c r="O81" s="47"/>
      <c r="P81" s="47"/>
      <c r="Q81" s="47">
        <f>SUM(Q82:Q82)</f>
        <v>50000</v>
      </c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>
        <f>SUM(AQ82)</f>
        <v>100000</v>
      </c>
      <c r="AR81" s="47">
        <f>SUM(AR82:AR82)</f>
        <v>30000</v>
      </c>
      <c r="AS81" s="47">
        <f>SUM(AS82:AS82)</f>
        <v>30000</v>
      </c>
      <c r="AT81" s="47"/>
      <c r="AU81" s="49"/>
      <c r="AV81" s="49"/>
      <c r="AW81" s="49"/>
      <c r="AX81" s="51"/>
    </row>
    <row r="82" s="5" customFormat="1" ht="67" customHeight="1" spans="1:51">
      <c r="A82" s="48">
        <v>63</v>
      </c>
      <c r="B82" s="49">
        <v>1</v>
      </c>
      <c r="C82" s="117"/>
      <c r="D82" s="118" t="s">
        <v>495</v>
      </c>
      <c r="E82" s="53"/>
      <c r="F82" s="88" t="s">
        <v>77</v>
      </c>
      <c r="G82" s="88" t="s">
        <v>68</v>
      </c>
      <c r="H82" s="88" t="s">
        <v>153</v>
      </c>
      <c r="I82" s="52" t="s">
        <v>496</v>
      </c>
      <c r="J82" s="48">
        <v>200000</v>
      </c>
      <c r="K82" s="48"/>
      <c r="L82" s="48"/>
      <c r="M82" s="48"/>
      <c r="N82" s="48"/>
      <c r="O82" s="48"/>
      <c r="P82" s="48">
        <v>2021.2</v>
      </c>
      <c r="Q82" s="48">
        <v>50000</v>
      </c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70">
        <v>100000</v>
      </c>
      <c r="AR82" s="48">
        <v>30000</v>
      </c>
      <c r="AS82" s="48">
        <v>30000</v>
      </c>
      <c r="AT82" s="70"/>
      <c r="AU82" s="53"/>
      <c r="AV82" s="53" t="s">
        <v>497</v>
      </c>
      <c r="AW82" s="53" t="s">
        <v>79</v>
      </c>
      <c r="AX82" s="52"/>
      <c r="AY82" s="121"/>
    </row>
  </sheetData>
  <autoFilter ref="A3:BD82">
    <extLst/>
  </autoFilter>
  <sortState ref="A8:AY19">
    <sortCondition ref="J8:J19" descending="1"/>
  </sortState>
  <mergeCells count="57">
    <mergeCell ref="A1:AX1"/>
    <mergeCell ref="A2:P2"/>
    <mergeCell ref="Q2:AX2"/>
    <mergeCell ref="R3:U3"/>
    <mergeCell ref="AR3:AT3"/>
    <mergeCell ref="A5:I5"/>
    <mergeCell ref="B6:I6"/>
    <mergeCell ref="B7:I7"/>
    <mergeCell ref="B20:I20"/>
    <mergeCell ref="B22:I22"/>
    <mergeCell ref="B30:I30"/>
    <mergeCell ref="B33:I33"/>
    <mergeCell ref="B34:I34"/>
    <mergeCell ref="B44:I44"/>
    <mergeCell ref="B51:I51"/>
    <mergeCell ref="B56:I56"/>
    <mergeCell ref="B69:I69"/>
    <mergeCell ref="B70:I70"/>
    <mergeCell ref="B74:I74"/>
    <mergeCell ref="B81:I8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J3:AJ4"/>
    <mergeCell ref="AL3:AL4"/>
    <mergeCell ref="AM3:AM4"/>
    <mergeCell ref="AN3:AN4"/>
    <mergeCell ref="AO3:AO4"/>
    <mergeCell ref="AP3:AP4"/>
    <mergeCell ref="AQ3:AQ4"/>
    <mergeCell ref="AU3:AU4"/>
    <mergeCell ref="AV3:AV4"/>
    <mergeCell ref="AW3:AW4"/>
    <mergeCell ref="AX3:AX4"/>
    <mergeCell ref="J3:M4"/>
  </mergeCells>
  <conditionalFormatting sqref="J9:Q9">
    <cfRule type="cellIs" dxfId="0" priority="146" operator="equal">
      <formula>0</formula>
    </cfRule>
  </conditionalFormatting>
  <conditionalFormatting sqref="AV9">
    <cfRule type="cellIs" dxfId="0" priority="151" operator="equal">
      <formula>0</formula>
    </cfRule>
  </conditionalFormatting>
  <conditionalFormatting sqref="J10:Q10">
    <cfRule type="cellIs" dxfId="0" priority="145" operator="equal">
      <formula>0</formula>
    </cfRule>
  </conditionalFormatting>
  <conditionalFormatting sqref="J11:Q11">
    <cfRule type="cellIs" dxfId="0" priority="100" operator="equal">
      <formula>0</formula>
    </cfRule>
  </conditionalFormatting>
  <conditionalFormatting sqref="I12">
    <cfRule type="cellIs" dxfId="0" priority="143" operator="equal">
      <formula>0</formula>
    </cfRule>
  </conditionalFormatting>
  <conditionalFormatting sqref="J12:Q12">
    <cfRule type="cellIs" dxfId="0" priority="144" operator="equal">
      <formula>0</formula>
    </cfRule>
  </conditionalFormatting>
  <conditionalFormatting sqref="I13">
    <cfRule type="cellIs" dxfId="0" priority="103" operator="equal">
      <formula>0</formula>
    </cfRule>
  </conditionalFormatting>
  <conditionalFormatting sqref="J13:Q13">
    <cfRule type="cellIs" dxfId="0" priority="104" operator="equal">
      <formula>0</formula>
    </cfRule>
  </conditionalFormatting>
  <conditionalFormatting sqref="Q15">
    <cfRule type="cellIs" dxfId="0" priority="1" operator="equal">
      <formula>0</formula>
    </cfRule>
  </conditionalFormatting>
  <conditionalFormatting sqref="R15:AC15">
    <cfRule type="cellIs" dxfId="0" priority="2" operator="equal">
      <formula>0</formula>
    </cfRule>
  </conditionalFormatting>
  <conditionalFormatting sqref="C16:F16">
    <cfRule type="cellIs" dxfId="1" priority="18" operator="equal">
      <formula>0</formula>
    </cfRule>
  </conditionalFormatting>
  <conditionalFormatting sqref="G16:I16">
    <cfRule type="cellIs" dxfId="1" priority="17" operator="equal">
      <formula>0</formula>
    </cfRule>
  </conditionalFormatting>
  <conditionalFormatting sqref="D18">
    <cfRule type="cellIs" dxfId="1" priority="58" operator="equal">
      <formula>0</formula>
    </cfRule>
  </conditionalFormatting>
  <conditionalFormatting sqref="F18:I18">
    <cfRule type="cellIs" dxfId="0" priority="57" operator="equal">
      <formula>0</formula>
    </cfRule>
  </conditionalFormatting>
  <conditionalFormatting sqref="J18:K18">
    <cfRule type="cellIs" dxfId="0" priority="55" operator="equal">
      <formula>0</formula>
    </cfRule>
  </conditionalFormatting>
  <conditionalFormatting sqref="L18">
    <cfRule type="cellIs" dxfId="1" priority="56" operator="equal">
      <formula>0</formula>
    </cfRule>
  </conditionalFormatting>
  <conditionalFormatting sqref="P18">
    <cfRule type="cellIs" dxfId="0" priority="53" operator="equal">
      <formula>0</formula>
    </cfRule>
  </conditionalFormatting>
  <conditionalFormatting sqref="Q18">
    <cfRule type="cellIs" dxfId="1" priority="54" operator="equal">
      <formula>0</formula>
    </cfRule>
  </conditionalFormatting>
  <conditionalFormatting sqref="E19">
    <cfRule type="cellIs" dxfId="1" priority="126" operator="equal">
      <formula>0</formula>
    </cfRule>
  </conditionalFormatting>
  <conditionalFormatting sqref="F19:P19">
    <cfRule type="cellIs" dxfId="0" priority="125" operator="equal">
      <formula>0</formula>
    </cfRule>
  </conditionalFormatting>
  <conditionalFormatting sqref="D26">
    <cfRule type="cellIs" dxfId="1" priority="98" operator="equal">
      <formula>0</formula>
    </cfRule>
  </conditionalFormatting>
  <conditionalFormatting sqref="D32:I32">
    <cfRule type="cellIs" dxfId="0" priority="273" operator="equal">
      <formula>0</formula>
    </cfRule>
  </conditionalFormatting>
  <conditionalFormatting sqref="D35:I35">
    <cfRule type="cellIs" dxfId="0" priority="202" operator="equal">
      <formula>0</formula>
    </cfRule>
  </conditionalFormatting>
  <conditionalFormatting sqref="D36:I36">
    <cfRule type="cellIs" dxfId="0" priority="341" operator="equal">
      <formula>0</formula>
    </cfRule>
  </conditionalFormatting>
  <conditionalFormatting sqref="D39">
    <cfRule type="cellIs" dxfId="1" priority="52" operator="equal">
      <formula>0</formula>
    </cfRule>
  </conditionalFormatting>
  <conditionalFormatting sqref="F39:I39">
    <cfRule type="cellIs" dxfId="1" priority="51" operator="equal">
      <formula>0</formula>
    </cfRule>
  </conditionalFormatting>
  <conditionalFormatting sqref="B43:F43">
    <cfRule type="cellIs" dxfId="1" priority="44" operator="equal">
      <formula>0</formula>
    </cfRule>
  </conditionalFormatting>
  <conditionalFormatting sqref="G43:I43">
    <cfRule type="cellIs" dxfId="1" priority="43" operator="equal">
      <formula>0</formula>
    </cfRule>
  </conditionalFormatting>
  <conditionalFormatting sqref="B44">
    <cfRule type="cellIs" dxfId="1" priority="42" operator="equal">
      <formula>0</formula>
    </cfRule>
  </conditionalFormatting>
  <conditionalFormatting sqref="B45:F45">
    <cfRule type="cellIs" dxfId="1" priority="40" operator="equal">
      <formula>0</formula>
    </cfRule>
  </conditionalFormatting>
  <conditionalFormatting sqref="G45:I45">
    <cfRule type="cellIs" dxfId="1" priority="39" operator="equal">
      <formula>0</formula>
    </cfRule>
  </conditionalFormatting>
  <conditionalFormatting sqref="B46:F46">
    <cfRule type="cellIs" dxfId="1" priority="38" operator="equal">
      <formula>0</formula>
    </cfRule>
  </conditionalFormatting>
  <conditionalFormatting sqref="G46:I46">
    <cfRule type="cellIs" dxfId="1" priority="37" operator="equal">
      <formula>0</formula>
    </cfRule>
  </conditionalFormatting>
  <conditionalFormatting sqref="B47:F47">
    <cfRule type="cellIs" dxfId="1" priority="36" operator="equal">
      <formula>0</formula>
    </cfRule>
  </conditionalFormatting>
  <conditionalFormatting sqref="G47:I47">
    <cfRule type="cellIs" dxfId="1" priority="35" operator="equal">
      <formula>0</formula>
    </cfRule>
  </conditionalFormatting>
  <conditionalFormatting sqref="B48:F48">
    <cfRule type="cellIs" dxfId="1" priority="34" operator="equal">
      <formula>0</formula>
    </cfRule>
  </conditionalFormatting>
  <conditionalFormatting sqref="G48:I48">
    <cfRule type="cellIs" dxfId="1" priority="33" operator="equal">
      <formula>0</formula>
    </cfRule>
  </conditionalFormatting>
  <conditionalFormatting sqref="B49:F49">
    <cfRule type="cellIs" dxfId="1" priority="32" operator="equal">
      <formula>0</formula>
    </cfRule>
  </conditionalFormatting>
  <conditionalFormatting sqref="G49:I49">
    <cfRule type="cellIs" dxfId="1" priority="31" operator="equal">
      <formula>0</formula>
    </cfRule>
  </conditionalFormatting>
  <conditionalFormatting sqref="B50:F50">
    <cfRule type="cellIs" dxfId="1" priority="30" operator="equal">
      <formula>0</formula>
    </cfRule>
  </conditionalFormatting>
  <conditionalFormatting sqref="G50:I50">
    <cfRule type="cellIs" dxfId="1" priority="29" operator="equal">
      <formula>0</formula>
    </cfRule>
  </conditionalFormatting>
  <conditionalFormatting sqref="B51">
    <cfRule type="cellIs" dxfId="1" priority="4" operator="equal">
      <formula>0</formula>
    </cfRule>
  </conditionalFormatting>
  <conditionalFormatting sqref="B52:F52">
    <cfRule type="cellIs" dxfId="1" priority="26" operator="equal">
      <formula>0</formula>
    </cfRule>
  </conditionalFormatting>
  <conditionalFormatting sqref="G52:I52">
    <cfRule type="cellIs" dxfId="1" priority="25" operator="equal">
      <formula>0</formula>
    </cfRule>
  </conditionalFormatting>
  <conditionalFormatting sqref="B53:F53">
    <cfRule type="cellIs" dxfId="1" priority="24" operator="equal">
      <formula>0</formula>
    </cfRule>
  </conditionalFormatting>
  <conditionalFormatting sqref="G53:I53">
    <cfRule type="cellIs" dxfId="1" priority="23" operator="equal">
      <formula>0</formula>
    </cfRule>
  </conditionalFormatting>
  <conditionalFormatting sqref="B54:F54">
    <cfRule type="cellIs" dxfId="1" priority="22" operator="equal">
      <formula>0</formula>
    </cfRule>
  </conditionalFormatting>
  <conditionalFormatting sqref="G54:I54">
    <cfRule type="cellIs" dxfId="1" priority="21" operator="equal">
      <formula>0</formula>
    </cfRule>
  </conditionalFormatting>
  <conditionalFormatting sqref="B55:F55">
    <cfRule type="cellIs" dxfId="1" priority="20" operator="equal">
      <formula>0</formula>
    </cfRule>
  </conditionalFormatting>
  <conditionalFormatting sqref="G55:I55">
    <cfRule type="cellIs" dxfId="1" priority="19" operator="equal">
      <formula>0</formula>
    </cfRule>
  </conditionalFormatting>
  <conditionalFormatting sqref="B56">
    <cfRule type="cellIs" dxfId="1" priority="3" operator="equal">
      <formula>0</formula>
    </cfRule>
  </conditionalFormatting>
  <conditionalFormatting sqref="G57:I57">
    <cfRule type="cellIs" dxfId="1" priority="13" operator="equal">
      <formula>0</formula>
    </cfRule>
  </conditionalFormatting>
  <conditionalFormatting sqref="C58:F58">
    <cfRule type="cellIs" dxfId="1" priority="12" operator="equal">
      <formula>0</formula>
    </cfRule>
  </conditionalFormatting>
  <conditionalFormatting sqref="G58:I58">
    <cfRule type="cellIs" dxfId="1" priority="11" operator="equal">
      <formula>0</formula>
    </cfRule>
  </conditionalFormatting>
  <conditionalFormatting sqref="C59:F59">
    <cfRule type="cellIs" dxfId="1" priority="10" operator="equal">
      <formula>0</formula>
    </cfRule>
  </conditionalFormatting>
  <conditionalFormatting sqref="G59:I59">
    <cfRule type="cellIs" dxfId="1" priority="9" operator="equal">
      <formula>0</formula>
    </cfRule>
  </conditionalFormatting>
  <conditionalFormatting sqref="C60:F60">
    <cfRule type="cellIs" dxfId="1" priority="8" operator="equal">
      <formula>0</formula>
    </cfRule>
  </conditionalFormatting>
  <conditionalFormatting sqref="G60:I60">
    <cfRule type="cellIs" dxfId="1" priority="7" operator="equal">
      <formula>0</formula>
    </cfRule>
  </conditionalFormatting>
  <conditionalFormatting sqref="C61:F61">
    <cfRule type="cellIs" dxfId="1" priority="6" operator="equal">
      <formula>0</formula>
    </cfRule>
  </conditionalFormatting>
  <conditionalFormatting sqref="G61:I61">
    <cfRule type="cellIs" dxfId="1" priority="5" operator="equal">
      <formula>0</formula>
    </cfRule>
  </conditionalFormatting>
  <conditionalFormatting sqref="E63:I63">
    <cfRule type="cellIs" dxfId="0" priority="118" operator="equal">
      <formula>0</formula>
    </cfRule>
  </conditionalFormatting>
  <conditionalFormatting sqref="D71:I71">
    <cfRule type="cellIs" dxfId="0" priority="195" operator="equal">
      <formula>0</formula>
    </cfRule>
  </conditionalFormatting>
  <conditionalFormatting sqref="F72">
    <cfRule type="cellIs" dxfId="0" priority="92" operator="equal">
      <formula>0</formula>
    </cfRule>
  </conditionalFormatting>
  <conditionalFormatting sqref="G72">
    <cfRule type="cellIs" dxfId="0" priority="93" operator="equal">
      <formula>0</formula>
    </cfRule>
  </conditionalFormatting>
  <conditionalFormatting sqref="I72">
    <cfRule type="cellIs" dxfId="0" priority="91" operator="equal">
      <formula>0</formula>
    </cfRule>
  </conditionalFormatting>
  <conditionalFormatting sqref="AV75">
    <cfRule type="cellIs" dxfId="1" priority="65" operator="equal">
      <formula>0</formula>
    </cfRule>
  </conditionalFormatting>
  <conditionalFormatting sqref="D76:I76">
    <cfRule type="cellIs" dxfId="0" priority="169" operator="equal">
      <formula>0</formula>
    </cfRule>
  </conditionalFormatting>
  <conditionalFormatting sqref="D77:I77">
    <cfRule type="cellIs" dxfId="0" priority="168" operator="equal">
      <formula>0</formula>
    </cfRule>
  </conditionalFormatting>
  <conditionalFormatting sqref="D78:E78">
    <cfRule type="cellIs" dxfId="0" priority="68" operator="equal">
      <formula>0</formula>
    </cfRule>
  </conditionalFormatting>
  <conditionalFormatting sqref="F78:I78">
    <cfRule type="cellIs" dxfId="0" priority="67" operator="equal">
      <formula>0</formula>
    </cfRule>
  </conditionalFormatting>
  <conditionalFormatting sqref="E79">
    <cfRule type="cellIs" dxfId="1" priority="433" operator="equal">
      <formula>0</formula>
    </cfRule>
  </conditionalFormatting>
  <conditionalFormatting sqref="D80">
    <cfRule type="cellIs" dxfId="0" priority="74" operator="equal">
      <formula>0</formula>
    </cfRule>
  </conditionalFormatting>
  <conditionalFormatting sqref="E80">
    <cfRule type="cellIs" dxfId="1" priority="431" operator="equal">
      <formula>0</formula>
    </cfRule>
  </conditionalFormatting>
  <conditionalFormatting sqref="F80:H80">
    <cfRule type="cellIs" dxfId="0" priority="73" operator="equal">
      <formula>0</formula>
    </cfRule>
  </conditionalFormatting>
  <conditionalFormatting sqref="I80">
    <cfRule type="cellIs" dxfId="0" priority="72" operator="equal">
      <formula>0</formula>
    </cfRule>
  </conditionalFormatting>
  <conditionalFormatting sqref="E82">
    <cfRule type="cellIs" dxfId="0" priority="167" operator="equal">
      <formula>0</formula>
    </cfRule>
  </conditionalFormatting>
  <conditionalFormatting sqref="H14:H15">
    <cfRule type="cellIs" dxfId="0" priority="70" operator="equal">
      <formula>0</formula>
    </cfRule>
  </conditionalFormatting>
  <conditionalFormatting sqref="AQ8:AQ9">
    <cfRule type="cellIs" dxfId="0" priority="62" operator="equal">
      <formula>0</formula>
    </cfRule>
  </conditionalFormatting>
  <conditionalFormatting sqref="AV38:AV39">
    <cfRule type="cellIs" dxfId="0" priority="184" operator="equal">
      <formula>0</formula>
    </cfRule>
  </conditionalFormatting>
  <conditionalFormatting sqref="F3:AC4 D3:D4 A1:A2 Q2 D17 F17:H17 R17:AC19 F21:AC21 D37 D31 F31:I31 D40:D42 F37:I37 F40:I42 D21 F64:I64 D64 F66:I68 B83:AC65230 D75 F73:I73 D73 D66:D68 F75:I75">
    <cfRule type="cellIs" dxfId="1" priority="629" operator="equal">
      <formula>0</formula>
    </cfRule>
  </conditionalFormatting>
  <conditionalFormatting sqref="A3:C4">
    <cfRule type="cellIs" dxfId="1" priority="132" operator="equal">
      <formula>0</formula>
    </cfRule>
  </conditionalFormatting>
  <conditionalFormatting sqref="E3:E4 E17:E18 E31 E21 E37 E40:E42 E73 E64 E66:E68 E75">
    <cfRule type="cellIs" dxfId="1" priority="598" operator="equal">
      <formula>0</formula>
    </cfRule>
  </conditionalFormatting>
  <conditionalFormatting sqref="AX8:AX19 AR20:AX20 R9:AP9 D8:I9 AT8:AU9 AU51:AW51 AU22:AX22 AX21 AX30:AX32 AU33:AX34 AX37:AX39 AX54:AX63 AU30:AW30 J20:AP20 AU44:AX44 AX45:AX52 AX65:AX72 AU69:AW70 AU81:AW81 AX80:AX82 AU74:AW74 AU56:AW56 AX74:AX75">
    <cfRule type="cellIs" dxfId="0" priority="152" operator="equal">
      <formula>0</formula>
    </cfRule>
  </conditionalFormatting>
  <conditionalFormatting sqref="D10:I10 R10:AC10">
    <cfRule type="cellIs" dxfId="0" priority="335" operator="equal">
      <formula>0</formula>
    </cfRule>
  </conditionalFormatting>
  <conditionalFormatting sqref="D11:I11 R11:AC11">
    <cfRule type="cellIs" dxfId="0" priority="101" operator="equal">
      <formula>0</formula>
    </cfRule>
  </conditionalFormatting>
  <conditionalFormatting sqref="D12:H12 R12:AC12">
    <cfRule type="cellIs" dxfId="0" priority="391" operator="equal">
      <formula>0</formula>
    </cfRule>
  </conditionalFormatting>
  <conditionalFormatting sqref="D13:H13 R13:AC14">
    <cfRule type="cellIs" dxfId="0" priority="105" operator="equal">
      <formula>0</formula>
    </cfRule>
  </conditionalFormatting>
  <conditionalFormatting sqref="D14:G15">
    <cfRule type="cellIs" dxfId="0" priority="71" operator="equal">
      <formula>0</formula>
    </cfRule>
  </conditionalFormatting>
  <conditionalFormatting sqref="I14:Q14 I15:P15">
    <cfRule type="cellIs" dxfId="0" priority="69" operator="equal">
      <formula>0</formula>
    </cfRule>
  </conditionalFormatting>
  <conditionalFormatting sqref="I17:Q17 M18:O18">
    <cfRule type="cellIs" dxfId="0" priority="142" operator="equal">
      <formula>0</formula>
    </cfRule>
  </conditionalFormatting>
  <conditionalFormatting sqref="Q19 D19">
    <cfRule type="cellIs" dxfId="1" priority="127" operator="equal">
      <formula>0</formula>
    </cfRule>
  </conditionalFormatting>
  <conditionalFormatting sqref="A23:AP23 E26:O26 Q26:AP27 A24:B29 C27:O27 C28:I29 R25:AP25 C25:I25 C26 C24:AP24 AR23:AX24 AR26:AT27 AU26:AX29 AV25:AX25">
    <cfRule type="cellIs" dxfId="1" priority="137" operator="equal">
      <formula>0</formula>
    </cfRule>
  </conditionalFormatting>
  <conditionalFormatting sqref="E38:I38 E39 AU38:AU39 E62:I62 AU62:AV63">
    <cfRule type="cellIs" dxfId="0" priority="185" operator="equal">
      <formula>0</formula>
    </cfRule>
  </conditionalFormatting>
  <conditionalFormatting sqref="B57:F57 B58:B68">
    <cfRule type="cellIs" dxfId="1" priority="14" operator="equal">
      <formula>0</formula>
    </cfRule>
  </conditionalFormatting>
  <conditionalFormatting sqref="G71:I71 D71">
    <cfRule type="cellIs" dxfId="2" priority="197" operator="equal">
      <formula>0</formula>
    </cfRule>
  </conditionalFormatting>
  <conditionalFormatting sqref="D72:E72 G72:H72">
    <cfRule type="cellIs" dxfId="0" priority="94" operator="equal">
      <formula>0</formula>
    </cfRule>
  </conditionalFormatting>
  <conditionalFormatting sqref="F79:I79 D79">
    <cfRule type="cellIs" dxfId="1" priority="461" operator="equal">
      <formula>0</formula>
    </cfRule>
  </conditionalFormatting>
  <conditionalFormatting sqref="D82 F82:I82">
    <cfRule type="cellIs" dxfId="0" priority="166" operator="equal">
      <formula>0</formula>
    </cfRule>
  </conditionalFormatting>
  <printOptions horizontalCentered="1"/>
  <pageMargins left="0.15625" right="0" top="0.511805555555556" bottom="0.511805555555556" header="0.5" footer="0.5"/>
  <pageSetup paperSize="9" scale="55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项目管理协调科:黄建华</dc:creator>
  <cp:lastModifiedBy>雨季不再来1376450151</cp:lastModifiedBy>
  <dcterms:created xsi:type="dcterms:W3CDTF">2021-03-03T11:41:00Z</dcterms:created>
  <dcterms:modified xsi:type="dcterms:W3CDTF">2021-12-17T00:39:57Z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C5F7B2F67B684BA5B3EEDE3BD596FADA</vt:lpwstr>
  </property>
</Properties>
</file>